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クラウドワークス\受注\テンプレート10件\"/>
    </mc:Choice>
  </mc:AlternateContent>
  <xr:revisionPtr revIDLastSave="0" documentId="13_ncr:1_{1B678344-2343-4D76-987E-829450C93AA9}" xr6:coauthVersionLast="45" xr6:coauthVersionMax="45" xr10:uidLastSave="{00000000-0000-0000-0000-000000000000}"/>
  <bookViews>
    <workbookView xWindow="-120" yWindow="-120" windowWidth="20730" windowHeight="11160" xr2:uid="{095ACB95-195C-4299-B93C-D6D70B137F7C}"/>
  </bookViews>
  <sheets>
    <sheet name="顧客管理（出力）" sheetId="5" r:id="rId1"/>
    <sheet name="①顧客情報" sheetId="4" r:id="rId2"/>
    <sheet name="②来店記録" sheetId="6" r:id="rId3"/>
  </sheets>
  <definedNames>
    <definedName name="_xlnm.Print_Area" localSheetId="0">'顧客管理（出力）'!$A$1:$S$34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0" i="5" l="1"/>
  <c r="D30" i="5"/>
  <c r="A30" i="5"/>
  <c r="D19" i="5"/>
  <c r="D18" i="5"/>
  <c r="D17" i="5"/>
  <c r="D16" i="5"/>
  <c r="D15" i="5"/>
  <c r="D14" i="5"/>
  <c r="D13" i="5"/>
  <c r="P11" i="5"/>
  <c r="M11" i="5"/>
  <c r="D12" i="5"/>
  <c r="E11" i="5"/>
  <c r="M10" i="5"/>
  <c r="M9" i="5"/>
  <c r="M8" i="5"/>
  <c r="M7" i="5"/>
  <c r="D10" i="5"/>
  <c r="D9" i="5"/>
  <c r="U1" i="5"/>
  <c r="H9" i="5" s="1"/>
  <c r="D8" i="5"/>
  <c r="D7" i="5"/>
  <c r="P4" i="5"/>
  <c r="P3" i="5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N2" authorId="0" shapeId="0" xr:uid="{91A50792-3429-4117-9088-F5120E4B68BE}">
      <text>
        <r>
          <rPr>
            <b/>
            <sz val="9"/>
            <color indexed="81"/>
            <rFont val="MS P ゴシック"/>
            <family val="3"/>
            <charset val="128"/>
          </rPr>
          <t>自宅：１
勤務先：２
を入力</t>
        </r>
      </text>
    </comment>
  </commentList>
</comments>
</file>

<file path=xl/sharedStrings.xml><?xml version="1.0" encoding="utf-8"?>
<sst xmlns="http://schemas.openxmlformats.org/spreadsheetml/2006/main" count="116" uniqueCount="93">
  <si>
    <t>郵便番号</t>
    <rPh sb="0" eb="4">
      <t>ユウビンバンゴウ</t>
    </rPh>
    <phoneticPr fontId="1"/>
  </si>
  <si>
    <t>顧客No</t>
    <rPh sb="0" eb="2">
      <t>コキャク</t>
    </rPh>
    <phoneticPr fontId="1"/>
  </si>
  <si>
    <t>フリガナ</t>
  </si>
  <si>
    <t>勤務先</t>
    <rPh sb="0" eb="3">
      <t>キンムサキ</t>
    </rPh>
    <phoneticPr fontId="1"/>
  </si>
  <si>
    <t>住所</t>
    <rPh sb="0" eb="2">
      <t>ジュウショ</t>
    </rPh>
    <phoneticPr fontId="1"/>
  </si>
  <si>
    <t>内容</t>
    <rPh sb="0" eb="2">
      <t>ナイヨウ</t>
    </rPh>
    <phoneticPr fontId="1"/>
  </si>
  <si>
    <t>顧客番号</t>
    <rPh sb="0" eb="4">
      <t>コキャクバンゴウ</t>
    </rPh>
    <phoneticPr fontId="1"/>
  </si>
  <si>
    <t>更新日</t>
    <rPh sb="0" eb="3">
      <t>コウシンビ</t>
    </rPh>
    <phoneticPr fontId="1"/>
  </si>
  <si>
    <t>登録日</t>
    <rPh sb="0" eb="2">
      <t>トウロク</t>
    </rPh>
    <rPh sb="2" eb="3">
      <t>ヒ</t>
    </rPh>
    <phoneticPr fontId="1"/>
  </si>
  <si>
    <t>氏名</t>
    <rPh sb="0" eb="2">
      <t>シメイ</t>
    </rPh>
    <phoneticPr fontId="1"/>
  </si>
  <si>
    <t>顧客管理シート</t>
    <rPh sb="0" eb="2">
      <t>コキャク</t>
    </rPh>
    <rPh sb="2" eb="4">
      <t>カンリ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</si>
  <si>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</si>
  <si>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</si>
  <si>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</si>
  <si>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勤務先</t>
    <rPh sb="0" eb="3">
      <t>キンムサキ</t>
    </rPh>
    <phoneticPr fontId="1"/>
  </si>
  <si>
    <t>部署</t>
    <rPh sb="0" eb="2">
      <t>ブショ</t>
    </rPh>
    <phoneticPr fontId="1"/>
  </si>
  <si>
    <t>役職</t>
    <rPh sb="0" eb="2">
      <t>ヤクショク</t>
    </rPh>
    <phoneticPr fontId="1"/>
  </si>
  <si>
    <t>〒</t>
    <phoneticPr fontId="1"/>
  </si>
  <si>
    <t>住所</t>
    <rPh sb="0" eb="2">
      <t>ジュウショ</t>
    </rPh>
    <phoneticPr fontId="1"/>
  </si>
  <si>
    <t>電話</t>
    <rPh sb="0" eb="2">
      <t>デンワ</t>
    </rPh>
    <phoneticPr fontId="1"/>
  </si>
  <si>
    <t>携帯電話</t>
    <rPh sb="0" eb="2">
      <t>ケイタイ</t>
    </rPh>
    <rPh sb="2" eb="4">
      <t>デンワ</t>
    </rPh>
    <phoneticPr fontId="1"/>
  </si>
  <si>
    <t>メールアドレス</t>
    <phoneticPr fontId="1"/>
  </si>
  <si>
    <t>連絡方法</t>
    <rPh sb="0" eb="2">
      <t>レンラク</t>
    </rPh>
    <rPh sb="2" eb="4">
      <t>ホウホウ</t>
    </rPh>
    <phoneticPr fontId="1"/>
  </si>
  <si>
    <t>自宅</t>
    <rPh sb="0" eb="2">
      <t>ジタク</t>
    </rPh>
    <phoneticPr fontId="1"/>
  </si>
  <si>
    <t>初回来店日</t>
    <rPh sb="0" eb="2">
      <t>ショカイ</t>
    </rPh>
    <rPh sb="2" eb="4">
      <t>ライテン</t>
    </rPh>
    <rPh sb="4" eb="5">
      <t>ヒ</t>
    </rPh>
    <phoneticPr fontId="1"/>
  </si>
  <si>
    <t>きっかけ・媒体</t>
    <rPh sb="5" eb="7">
      <t>バイタイ</t>
    </rPh>
    <phoneticPr fontId="1"/>
  </si>
  <si>
    <t>2019年10月改定版</t>
    <rPh sb="4" eb="5">
      <t>ネン</t>
    </rPh>
    <rPh sb="7" eb="8">
      <t>ガツ</t>
    </rPh>
    <rPh sb="8" eb="10">
      <t>カイテイ</t>
    </rPh>
    <rPh sb="10" eb="11">
      <t>バン</t>
    </rPh>
    <phoneticPr fontId="1"/>
  </si>
  <si>
    <t>日付</t>
    <rPh sb="0" eb="2">
      <t>ヒヅケ</t>
    </rPh>
    <phoneticPr fontId="1"/>
  </si>
  <si>
    <t>内容</t>
    <rPh sb="0" eb="2">
      <t>ナイヨウ</t>
    </rPh>
    <phoneticPr fontId="1"/>
  </si>
  <si>
    <t>担当・応対者</t>
    <rPh sb="0" eb="2">
      <t>タントウ</t>
    </rPh>
    <rPh sb="3" eb="5">
      <t>オウタイ</t>
    </rPh>
    <rPh sb="5" eb="6">
      <t>シャ</t>
    </rPh>
    <phoneticPr fontId="1"/>
  </si>
  <si>
    <t>【来店記録】</t>
    <rPh sb="1" eb="3">
      <t>ライテン</t>
    </rPh>
    <rPh sb="3" eb="5">
      <t>キロク</t>
    </rPh>
    <phoneticPr fontId="1"/>
  </si>
  <si>
    <t>【顧客情報】</t>
    <rPh sb="1" eb="3">
      <t>コキャク</t>
    </rPh>
    <rPh sb="3" eb="5">
      <t>ジョウホウ</t>
    </rPh>
    <phoneticPr fontId="1"/>
  </si>
  <si>
    <t>　</t>
    <phoneticPr fontId="1"/>
  </si>
  <si>
    <t>更新日</t>
    <rPh sb="0" eb="2">
      <t>コウシン</t>
    </rPh>
    <rPh sb="2" eb="3">
      <t>ヒ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</si>
  <si>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</si>
  <si>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</si>
  <si>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</si>
  <si>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役職</t>
    <rPh sb="0" eb="2">
      <t>ヤクショク</t>
    </rPh>
    <phoneticPr fontId="1"/>
  </si>
  <si>
    <t>携帯電話</t>
    <rPh sb="0" eb="2">
      <t>ケイタイ</t>
    </rPh>
    <rPh sb="2" eb="4">
      <t>デンワ</t>
    </rPh>
    <phoneticPr fontId="1"/>
  </si>
  <si>
    <t>メールアドレス</t>
    <phoneticPr fontId="1"/>
  </si>
  <si>
    <t>連絡方法</t>
    <rPh sb="0" eb="2">
      <t>レンラク</t>
    </rPh>
    <rPh sb="2" eb="4">
      <t>ホウホウ</t>
    </rPh>
    <phoneticPr fontId="1"/>
  </si>
  <si>
    <t>初回来店日</t>
    <rPh sb="0" eb="2">
      <t>ショカイ</t>
    </rPh>
    <rPh sb="2" eb="4">
      <t>ライテン</t>
    </rPh>
    <rPh sb="4" eb="5">
      <t>ヒ</t>
    </rPh>
    <phoneticPr fontId="1"/>
  </si>
  <si>
    <t>きっかけ・媒体</t>
    <rPh sb="5" eb="7">
      <t>バイタイ</t>
    </rPh>
    <phoneticPr fontId="1"/>
  </si>
  <si>
    <t>自由記入欄（家族構成・特徴・注意事項等）</t>
    <phoneticPr fontId="1"/>
  </si>
  <si>
    <t>リスト</t>
    <phoneticPr fontId="1"/>
  </si>
  <si>
    <t>メール</t>
  </si>
  <si>
    <t>メール</t>
    <phoneticPr fontId="1"/>
  </si>
  <si>
    <t>自宅or会社</t>
    <rPh sb="0" eb="2">
      <t>ジタク</t>
    </rPh>
    <rPh sb="4" eb="6">
      <t>カイシャ</t>
    </rPh>
    <phoneticPr fontId="1"/>
  </si>
  <si>
    <t>郵送</t>
    <rPh sb="0" eb="2">
      <t>ユウソウ</t>
    </rPh>
    <phoneticPr fontId="1"/>
  </si>
  <si>
    <t>その他</t>
    <rPh sb="2" eb="3">
      <t>タ</t>
    </rPh>
    <phoneticPr fontId="1"/>
  </si>
  <si>
    <t>ホームページ</t>
  </si>
  <si>
    <t>ホームページ</t>
    <phoneticPr fontId="1"/>
  </si>
  <si>
    <t>ネット広告</t>
    <rPh sb="3" eb="5">
      <t>コウコク</t>
    </rPh>
    <phoneticPr fontId="1"/>
  </si>
  <si>
    <t>チラシ</t>
  </si>
  <si>
    <t>チラシ</t>
    <phoneticPr fontId="1"/>
  </si>
  <si>
    <t>紹介</t>
    <rPh sb="0" eb="2">
      <t>ショウカイ</t>
    </rPh>
    <phoneticPr fontId="1"/>
  </si>
  <si>
    <t>店頭看板</t>
    <rPh sb="0" eb="2">
      <t>テントウ</t>
    </rPh>
    <rPh sb="2" eb="4">
      <t>カンバン</t>
    </rPh>
    <phoneticPr fontId="1"/>
  </si>
  <si>
    <t>日付</t>
    <rPh sb="0" eb="2">
      <t>ヒヅケ</t>
    </rPh>
    <phoneticPr fontId="1"/>
  </si>
  <si>
    <t>最新来店日</t>
    <rPh sb="0" eb="2">
      <t>サイシン</t>
    </rPh>
    <rPh sb="2" eb="4">
      <t>ライテン</t>
    </rPh>
    <rPh sb="4" eb="5">
      <t>ヒ</t>
    </rPh>
    <phoneticPr fontId="1"/>
  </si>
  <si>
    <t>リスト</t>
    <phoneticPr fontId="1"/>
  </si>
  <si>
    <t>担当・応対者</t>
    <rPh sb="0" eb="2">
      <t>タントウ</t>
    </rPh>
    <rPh sb="3" eb="5">
      <t>オウタイ</t>
    </rPh>
    <rPh sb="5" eb="6">
      <t>シャ</t>
    </rPh>
    <phoneticPr fontId="1"/>
  </si>
  <si>
    <t>鈴木</t>
    <rPh sb="0" eb="2">
      <t>スズキ</t>
    </rPh>
    <phoneticPr fontId="1"/>
  </si>
  <si>
    <t>佐藤</t>
    <rPh sb="0" eb="2">
      <t>サトウ</t>
    </rPh>
    <phoneticPr fontId="1"/>
  </si>
  <si>
    <t>田中</t>
    <rPh sb="0" eb="2">
      <t>タナカ</t>
    </rPh>
    <phoneticPr fontId="1"/>
  </si>
  <si>
    <t>山田</t>
    <rPh sb="0" eb="2">
      <t>ヤマダ</t>
    </rPh>
    <phoneticPr fontId="1"/>
  </si>
  <si>
    <t>伊藤</t>
    <rPh sb="0" eb="2">
      <t>イトウ</t>
    </rPh>
    <phoneticPr fontId="1"/>
  </si>
  <si>
    <t>佐々木（店長）</t>
    <rPh sb="0" eb="3">
      <t>ササキ</t>
    </rPh>
    <rPh sb="4" eb="6">
      <t>テンチョウ</t>
    </rPh>
    <phoneticPr fontId="1"/>
  </si>
  <si>
    <t>山田　太郎</t>
    <rPh sb="0" eb="2">
      <t>ヤマダ</t>
    </rPh>
    <rPh sb="3" eb="5">
      <t>タロウ</t>
    </rPh>
    <phoneticPr fontId="1"/>
  </si>
  <si>
    <t>山田　花子</t>
    <rPh sb="0" eb="2">
      <t>ヤマダ</t>
    </rPh>
    <rPh sb="3" eb="5">
      <t>ハナコ</t>
    </rPh>
    <phoneticPr fontId="1"/>
  </si>
  <si>
    <t>ヤマダ　タロウ</t>
    <phoneticPr fontId="1"/>
  </si>
  <si>
    <t>ヤマダ　ハナコ</t>
    <phoneticPr fontId="1"/>
  </si>
  <si>
    <t>様</t>
    <rPh sb="0" eb="1">
      <t>サマ</t>
    </rPh>
    <phoneticPr fontId="1"/>
  </si>
  <si>
    <t>株式会社AAA</t>
    <rPh sb="0" eb="4">
      <t>カブシキガイシャ</t>
    </rPh>
    <phoneticPr fontId="1"/>
  </si>
  <si>
    <t>ー</t>
    <phoneticPr fontId="1"/>
  </si>
  <si>
    <t>カブシキガイシャトリプルアー</t>
    <phoneticPr fontId="1"/>
  </si>
  <si>
    <t>人事部</t>
    <rPh sb="0" eb="2">
      <t>ジンジ</t>
    </rPh>
    <rPh sb="2" eb="3">
      <t>ブ</t>
    </rPh>
    <phoneticPr fontId="1"/>
  </si>
  <si>
    <t>部長</t>
    <rPh sb="0" eb="2">
      <t>ブチョウ</t>
    </rPh>
    <phoneticPr fontId="1"/>
  </si>
  <si>
    <t>111-1111</t>
    <phoneticPr fontId="1"/>
  </si>
  <si>
    <t>東京都東京市東京区1-1-1</t>
    <rPh sb="0" eb="3">
      <t>トウキョウト</t>
    </rPh>
    <rPh sb="3" eb="5">
      <t>トウキョウ</t>
    </rPh>
    <rPh sb="5" eb="6">
      <t>シ</t>
    </rPh>
    <rPh sb="6" eb="8">
      <t>トウキョウ</t>
    </rPh>
    <rPh sb="8" eb="9">
      <t>ク</t>
    </rPh>
    <phoneticPr fontId="1"/>
  </si>
  <si>
    <t>000-000-0000</t>
    <phoneticPr fontId="1"/>
  </si>
  <si>
    <t>111-111-1111</t>
    <phoneticPr fontId="1"/>
  </si>
  <si>
    <t>222-2222-2222</t>
    <phoneticPr fontId="1"/>
  </si>
  <si>
    <t>333-3333-3333</t>
    <phoneticPr fontId="1"/>
  </si>
  <si>
    <t>tarou@zzz.zzz.zz</t>
    <phoneticPr fontId="1"/>
  </si>
  <si>
    <t>yamada@aaa.aaa.aa</t>
    <phoneticPr fontId="1"/>
  </si>
  <si>
    <t>いつも家族3人で来店される。1週間前にご予約いただくことが多い。お子様がアレルギーをお持ちでいつも一言お知らせいただくが、把握しておくとベスト。</t>
    <rPh sb="3" eb="5">
      <t>カゾク</t>
    </rPh>
    <rPh sb="6" eb="7">
      <t>ニン</t>
    </rPh>
    <rPh sb="8" eb="10">
      <t>ライテン</t>
    </rPh>
    <rPh sb="15" eb="18">
      <t>シュウカンマエ</t>
    </rPh>
    <rPh sb="20" eb="22">
      <t>ヨヤク</t>
    </rPh>
    <rPh sb="29" eb="30">
      <t>オオ</t>
    </rPh>
    <rPh sb="33" eb="35">
      <t>コサマ</t>
    </rPh>
    <rPh sb="43" eb="44">
      <t>モ</t>
    </rPh>
    <rPh sb="49" eb="51">
      <t>ヒトコト</t>
    </rPh>
    <rPh sb="52" eb="53">
      <t>シ</t>
    </rPh>
    <rPh sb="61" eb="63">
      <t>ハアク</t>
    </rPh>
    <phoneticPr fontId="1"/>
  </si>
  <si>
    <t>いつも家族3人で来店される。2週間前にご予約いただくことが多い。お子様がアレルギーをお持ちでいつも一言お知らせいただくが、把握しておくとベスト。</t>
    <rPh sb="3" eb="5">
      <t>カゾク</t>
    </rPh>
    <rPh sb="6" eb="7">
      <t>ニン</t>
    </rPh>
    <rPh sb="8" eb="10">
      <t>ライテン</t>
    </rPh>
    <rPh sb="15" eb="18">
      <t>シュウカンマエ</t>
    </rPh>
    <rPh sb="20" eb="22">
      <t>ヨヤク</t>
    </rPh>
    <rPh sb="29" eb="30">
      <t>オオ</t>
    </rPh>
    <rPh sb="33" eb="35">
      <t>コサマ</t>
    </rPh>
    <rPh sb="43" eb="44">
      <t>モ</t>
    </rPh>
    <rPh sb="49" eb="51">
      <t>ヒトコト</t>
    </rPh>
    <rPh sb="52" eb="53">
      <t>シ</t>
    </rPh>
    <rPh sb="61" eb="63">
      <t>ハアク</t>
    </rPh>
    <phoneticPr fontId="1"/>
  </si>
  <si>
    <t>今日はいつもより提供時間が遅かったと注意を受ける。また来ますと言っていただいた。</t>
    <rPh sb="0" eb="2">
      <t>キョウ</t>
    </rPh>
    <rPh sb="8" eb="10">
      <t>テイキョウ</t>
    </rPh>
    <rPh sb="10" eb="12">
      <t>ジカン</t>
    </rPh>
    <rPh sb="13" eb="14">
      <t>オソ</t>
    </rPh>
    <rPh sb="18" eb="20">
      <t>チュウイ</t>
    </rPh>
    <rPh sb="21" eb="22">
      <t>ウ</t>
    </rPh>
    <rPh sb="27" eb="28">
      <t>キ</t>
    </rPh>
    <rPh sb="31" eb="32">
      <t>イ</t>
    </rPh>
    <phoneticPr fontId="1"/>
  </si>
  <si>
    <t>サマ</t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</si>
  <si>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</si>
  <si>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</si>
  <si>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自由記入欄　　　（家族構成・特徴・                     注意事項等）</t>
    <rPh sb="0" eb="5">
      <t>ジユウキニュウラン</t>
    </rPh>
    <rPh sb="9" eb="11">
      <t>カゾク</t>
    </rPh>
    <rPh sb="11" eb="13">
      <t>コウセイ</t>
    </rPh>
    <rPh sb="14" eb="16">
      <t>トクチョウ</t>
    </rPh>
    <rPh sb="38" eb="40">
      <t>チュウイ</t>
    </rPh>
    <rPh sb="40" eb="42">
      <t>ジコウ</t>
    </rPh>
    <rPh sb="42" eb="43">
      <t>トウ</t>
    </rPh>
    <phoneticPr fontId="1"/>
  </si>
  <si>
    <t>時点</t>
    <rPh sb="0" eb="2">
      <t>ジテン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</si>
</sst>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&quot;円&quot;"/>
    <numFmt numFmtId="177" formatCode="#,##0_ "/>
    <numFmt numFmtId="178" formatCode="[$-F800]dddd\,\ mmmm\ dd\,\ yyyy"/>
    <numFmt numFmtId="179" formatCode="##&quot;年&quot;"/>
    <numFmt numFmtId="180" formatCode="[$-411]&quot;起票年月日       &quot;\ ggge&quot; 年 &quot;m&quot; 月 &quot;d&quot; 日&quot;"/>
    <numFmt numFmtId="181" formatCode="m&quot;月&quot;d&quot;日&quot;;@"/>
    <numFmt numFmtId="182" formatCode="\(##&quot;歳&quot;\)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8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</font>
    <font>
      <b/>
      <sz val="14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2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14" fontId="4" fillId="0" borderId="3" xfId="0" applyNumberFormat="1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14" fontId="4" fillId="0" borderId="2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78" fontId="4" fillId="0" borderId="3" xfId="0" applyNumberFormat="1" applyFont="1" applyBorder="1">
      <alignment vertical="center"/>
    </xf>
    <xf numFmtId="0" fontId="3" fillId="6" borderId="6" xfId="0" applyFont="1" applyFill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25" xfId="0" applyFont="1" applyBorder="1">
      <alignment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>
      <alignment vertical="center"/>
    </xf>
    <xf numFmtId="0" fontId="4" fillId="0" borderId="29" xfId="0" applyFont="1" applyBorder="1">
      <alignment vertical="center"/>
    </xf>
    <xf numFmtId="0" fontId="4" fillId="7" borderId="3" xfId="0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/>
    </xf>
    <xf numFmtId="178" fontId="4" fillId="0" borderId="4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/>
    </xf>
    <xf numFmtId="9" fontId="4" fillId="0" borderId="5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left" vertical="center" wrapText="1"/>
    </xf>
    <xf numFmtId="14" fontId="4" fillId="0" borderId="0" xfId="0" applyNumberFormat="1" applyFont="1">
      <alignment vertical="center"/>
    </xf>
    <xf numFmtId="0" fontId="6" fillId="0" borderId="12" xfId="0" applyNumberFormat="1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7" fillId="0" borderId="0" xfId="1" applyFont="1" applyFill="1" applyBorder="1"/>
    <xf numFmtId="0" fontId="8" fillId="0" borderId="0" xfId="1" applyFont="1" applyFill="1" applyBorder="1" applyAlignment="1">
      <alignment vertical="center"/>
    </xf>
    <xf numFmtId="0" fontId="9" fillId="0" borderId="0" xfId="0" applyFont="1" applyBorder="1">
      <alignment vertical="center"/>
    </xf>
    <xf numFmtId="0" fontId="8" fillId="0" borderId="0" xfId="1" applyFont="1" applyFill="1" applyBorder="1" applyAlignment="1">
      <alignment vertical="center" justifyLastLine="1"/>
    </xf>
    <xf numFmtId="0" fontId="7" fillId="0" borderId="0" xfId="1" applyFont="1" applyFill="1" applyBorder="1" applyAlignment="1">
      <alignment vertical="center"/>
    </xf>
    <xf numFmtId="14" fontId="7" fillId="0" borderId="0" xfId="1" applyNumberFormat="1" applyFont="1" applyFill="1" applyBorder="1" applyAlignment="1">
      <alignment vertical="center" shrinkToFit="1"/>
    </xf>
    <xf numFmtId="0" fontId="9" fillId="0" borderId="0" xfId="0" applyFont="1">
      <alignment vertical="center"/>
    </xf>
    <xf numFmtId="0" fontId="9" fillId="0" borderId="0" xfId="0" applyFont="1" applyFill="1" applyBorder="1" applyAlignment="1">
      <alignment vertical="center"/>
    </xf>
    <xf numFmtId="0" fontId="11" fillId="0" borderId="0" xfId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 justifyLastLine="1"/>
    </xf>
    <xf numFmtId="0" fontId="7" fillId="0" borderId="0" xfId="1" applyFont="1" applyFill="1" applyBorder="1" applyAlignment="1">
      <alignment horizontal="right" vertical="center" justifyLastLine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178" fontId="7" fillId="0" borderId="10" xfId="1" applyNumberFormat="1" applyFont="1" applyFill="1" applyBorder="1" applyAlignment="1">
      <alignment horizontal="right" vertical="center" wrapText="1"/>
    </xf>
    <xf numFmtId="178" fontId="7" fillId="0" borderId="11" xfId="1" applyNumberFormat="1" applyFont="1" applyFill="1" applyBorder="1" applyAlignment="1">
      <alignment vertical="center"/>
    </xf>
    <xf numFmtId="178" fontId="7" fillId="0" borderId="1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vertical="center"/>
    </xf>
    <xf numFmtId="181" fontId="7" fillId="0" borderId="0" xfId="1" applyNumberFormat="1" applyFont="1" applyFill="1" applyBorder="1" applyAlignment="1">
      <alignment vertical="center" shrinkToFit="1"/>
    </xf>
    <xf numFmtId="0" fontId="7" fillId="0" borderId="0" xfId="1" applyFont="1" applyFill="1" applyBorder="1" applyAlignment="1">
      <alignment vertical="center" shrinkToFit="1"/>
    </xf>
    <xf numFmtId="176" fontId="7" fillId="0" borderId="0" xfId="1" applyNumberFormat="1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13" fillId="0" borderId="0" xfId="1" applyFont="1" applyFill="1" applyBorder="1" applyAlignment="1">
      <alignment horizontal="distributed" vertical="center" justifyLastLine="1"/>
    </xf>
    <xf numFmtId="0" fontId="8" fillId="4" borderId="1" xfId="1" applyFont="1" applyFill="1" applyBorder="1" applyAlignment="1">
      <alignment horizontal="center" vertical="center"/>
    </xf>
    <xf numFmtId="0" fontId="8" fillId="8" borderId="1" xfId="1" applyFont="1" applyFill="1" applyBorder="1" applyAlignment="1">
      <alignment horizontal="center" vertical="center" justifyLastLine="1"/>
    </xf>
    <xf numFmtId="178" fontId="7" fillId="0" borderId="1" xfId="1" applyNumberFormat="1" applyFont="1" applyFill="1" applyBorder="1" applyAlignment="1">
      <alignment horizontal="right" vertical="center" justifyLastLine="1"/>
    </xf>
    <xf numFmtId="0" fontId="6" fillId="5" borderId="7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8" fillId="8" borderId="1" xfId="1" applyFont="1" applyFill="1" applyBorder="1" applyAlignment="1">
      <alignment horizontal="center" vertical="center"/>
    </xf>
    <xf numFmtId="0" fontId="7" fillId="5" borderId="7" xfId="1" applyFont="1" applyFill="1" applyBorder="1" applyAlignment="1">
      <alignment horizontal="center" vertical="center" justifyLastLine="1"/>
    </xf>
    <xf numFmtId="0" fontId="7" fillId="5" borderId="4" xfId="1" applyFont="1" applyFill="1" applyBorder="1" applyAlignment="1">
      <alignment horizontal="center" vertical="center" justifyLastLine="1"/>
    </xf>
    <xf numFmtId="178" fontId="7" fillId="0" borderId="11" xfId="1" applyNumberFormat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justifyLastLine="1"/>
    </xf>
    <xf numFmtId="178" fontId="7" fillId="0" borderId="11" xfId="1" applyNumberFormat="1" applyFont="1" applyFill="1" applyBorder="1" applyAlignment="1">
      <alignment horizontal="left" vertical="center"/>
    </xf>
    <xf numFmtId="176" fontId="7" fillId="0" borderId="11" xfId="1" applyNumberFormat="1" applyFont="1" applyFill="1" applyBorder="1" applyAlignment="1">
      <alignment horizontal="left" vertical="center"/>
    </xf>
    <xf numFmtId="0" fontId="7" fillId="0" borderId="4" xfId="1" applyFont="1" applyFill="1" applyBorder="1" applyAlignment="1">
      <alignment horizontal="left" vertical="center" shrinkToFit="1"/>
    </xf>
    <xf numFmtId="0" fontId="7" fillId="0" borderId="8" xfId="1" applyFont="1" applyFill="1" applyBorder="1" applyAlignment="1">
      <alignment horizontal="left" vertical="center" shrinkToFit="1"/>
    </xf>
    <xf numFmtId="180" fontId="7" fillId="0" borderId="7" xfId="1" applyNumberFormat="1" applyFont="1" applyFill="1" applyBorder="1" applyAlignment="1">
      <alignment horizontal="center" vertical="center"/>
    </xf>
    <xf numFmtId="180" fontId="7" fillId="0" borderId="4" xfId="1" applyNumberFormat="1" applyFont="1" applyFill="1" applyBorder="1" applyAlignment="1">
      <alignment horizontal="center" vertical="center"/>
    </xf>
    <xf numFmtId="180" fontId="7" fillId="0" borderId="8" xfId="1" applyNumberFormat="1" applyFont="1" applyFill="1" applyBorder="1" applyAlignment="1">
      <alignment horizontal="center" vertical="center"/>
    </xf>
    <xf numFmtId="182" fontId="6" fillId="0" borderId="14" xfId="0" applyNumberFormat="1" applyFont="1" applyFill="1" applyBorder="1" applyAlignment="1">
      <alignment horizontal="center" vertical="center"/>
    </xf>
    <xf numFmtId="182" fontId="6" fillId="0" borderId="15" xfId="0" applyNumberFormat="1" applyFont="1" applyFill="1" applyBorder="1" applyAlignment="1">
      <alignment horizontal="center" vertical="center"/>
    </xf>
    <xf numFmtId="178" fontId="6" fillId="0" borderId="13" xfId="0" applyNumberFormat="1" applyFont="1" applyFill="1" applyBorder="1" applyAlignment="1">
      <alignment horizontal="center" vertical="center"/>
    </xf>
    <xf numFmtId="178" fontId="6" fillId="0" borderId="14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181" fontId="7" fillId="5" borderId="4" xfId="1" applyNumberFormat="1" applyFont="1" applyFill="1" applyBorder="1" applyAlignment="1">
      <alignment horizontal="center" vertical="center" wrapText="1"/>
    </xf>
    <xf numFmtId="181" fontId="7" fillId="5" borderId="8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top" wrapText="1"/>
    </xf>
    <xf numFmtId="0" fontId="7" fillId="0" borderId="8" xfId="1" applyFont="1" applyFill="1" applyBorder="1" applyAlignment="1">
      <alignment horizontal="left" vertical="top" wrapText="1"/>
    </xf>
    <xf numFmtId="181" fontId="8" fillId="0" borderId="0" xfId="1" applyNumberFormat="1" applyFont="1" applyFill="1" applyBorder="1" applyAlignment="1">
      <alignment horizontal="center" vertical="center" shrinkToFit="1"/>
    </xf>
    <xf numFmtId="181" fontId="7" fillId="6" borderId="1" xfId="1" applyNumberFormat="1" applyFont="1" applyFill="1" applyBorder="1" applyAlignment="1">
      <alignment horizontal="center" vertical="center" shrinkToFit="1"/>
    </xf>
    <xf numFmtId="0" fontId="7" fillId="6" borderId="1" xfId="1" applyFont="1" applyFill="1" applyBorder="1" applyAlignment="1">
      <alignment horizontal="center" vertical="center" shrinkToFit="1"/>
    </xf>
    <xf numFmtId="176" fontId="7" fillId="6" borderId="1" xfId="1" applyNumberFormat="1" applyFont="1" applyFill="1" applyBorder="1" applyAlignment="1">
      <alignment horizontal="center" vertical="center"/>
    </xf>
    <xf numFmtId="1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8" fillId="0" borderId="9" xfId="1" applyFont="1" applyFill="1" applyBorder="1" applyAlignment="1">
      <alignment horizontal="left" vertical="center" shrinkToFit="1"/>
    </xf>
    <xf numFmtId="0" fontId="12" fillId="0" borderId="9" xfId="0" applyFont="1" applyFill="1" applyBorder="1" applyAlignment="1">
      <alignment horizontal="center" vertical="center"/>
    </xf>
    <xf numFmtId="181" fontId="7" fillId="0" borderId="4" xfId="1" applyNumberFormat="1" applyFont="1" applyFill="1" applyBorder="1" applyAlignment="1">
      <alignment horizontal="center" vertical="center" shrinkToFit="1"/>
    </xf>
    <xf numFmtId="181" fontId="7" fillId="0" borderId="8" xfId="1" applyNumberFormat="1" applyFont="1" applyFill="1" applyBorder="1" applyAlignment="1">
      <alignment horizontal="center" vertical="center" shrinkToFit="1"/>
    </xf>
    <xf numFmtId="176" fontId="7" fillId="0" borderId="4" xfId="1" applyNumberFormat="1" applyFont="1" applyFill="1" applyBorder="1" applyAlignment="1">
      <alignment horizontal="center" vertical="center"/>
    </xf>
    <xf numFmtId="176" fontId="7" fillId="0" borderId="8" xfId="1" applyNumberFormat="1" applyFont="1" applyFill="1" applyBorder="1" applyAlignment="1">
      <alignment horizontal="center" vertical="center"/>
    </xf>
    <xf numFmtId="181" fontId="7" fillId="5" borderId="7" xfId="1" applyNumberFormat="1" applyFont="1" applyFill="1" applyBorder="1" applyAlignment="1">
      <alignment horizontal="center" vertical="center" shrinkToFit="1"/>
    </xf>
    <xf numFmtId="181" fontId="7" fillId="5" borderId="4" xfId="1" applyNumberFormat="1" applyFont="1" applyFill="1" applyBorder="1" applyAlignment="1">
      <alignment horizontal="center" vertical="center" shrinkToFit="1"/>
    </xf>
    <xf numFmtId="178" fontId="7" fillId="0" borderId="7" xfId="1" applyNumberFormat="1" applyFont="1" applyFill="1" applyBorder="1" applyAlignment="1">
      <alignment horizontal="left" vertical="center" shrinkToFit="1"/>
    </xf>
    <xf numFmtId="181" fontId="7" fillId="5" borderId="8" xfId="1" applyNumberFormat="1" applyFont="1" applyFill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2">
    <cellStyle name="標準" xfId="0" builtinId="0"/>
    <cellStyle name="標準_出金処理依頼書（見本）" xfId="1" xr:uid="{DB4116C1-E8D4-44B5-ACA0-B0D92279EFD4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2" name="テキスト 68">
          <a:extLst>
            <a:ext uri="{FF2B5EF4-FFF2-40B4-BE49-F238E27FC236}">
              <a16:creationId xmlns:a16="http://schemas.microsoft.com/office/drawing/2014/main" id="{36981E27-2A8C-4C23-B356-DF7C989DDBED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3" name="テキスト 69">
          <a:extLst>
            <a:ext uri="{FF2B5EF4-FFF2-40B4-BE49-F238E27FC236}">
              <a16:creationId xmlns:a16="http://schemas.microsoft.com/office/drawing/2014/main" id="{91DE8505-EF92-4F3E-AE4E-F78F24C96AB6}"/>
            </a:ext>
          </a:extLst>
        </xdr:cNvPr>
        <xdr:cNvSpPr txBox="1">
          <a:spLocks noChangeArrowheads="1"/>
        </xdr:cNvSpPr>
      </xdr:nvSpPr>
      <xdr:spPr bwMode="auto">
        <a:xfrm>
          <a:off x="33337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16</xdr:col>
      <xdr:colOff>0</xdr:colOff>
      <xdr:row>29</xdr:row>
      <xdr:rowOff>0</xdr:rowOff>
    </xdr:from>
    <xdr:to>
      <xdr:col>16</xdr:col>
      <xdr:colOff>0</xdr:colOff>
      <xdr:row>29</xdr:row>
      <xdr:rowOff>0</xdr:rowOff>
    </xdr:to>
    <xdr:sp macro="" textlink="">
      <xdr:nvSpPr>
        <xdr:cNvPr id="4" name="Rectangle 12">
          <a:extLst>
            <a:ext uri="{FF2B5EF4-FFF2-40B4-BE49-F238E27FC236}">
              <a16:creationId xmlns:a16="http://schemas.microsoft.com/office/drawing/2014/main" id="{F5B919D3-F5EE-4D7A-A0DC-8D1B421A5B15}"/>
            </a:ext>
          </a:extLst>
        </xdr:cNvPr>
        <xdr:cNvSpPr>
          <a:spLocks noChangeArrowheads="1"/>
        </xdr:cNvSpPr>
      </xdr:nvSpPr>
      <xdr:spPr bwMode="auto">
        <a:xfrm>
          <a:off x="5334000" y="8105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29</xdr:row>
      <xdr:rowOff>0</xdr:rowOff>
    </xdr:from>
    <xdr:to>
      <xdr:col>16</xdr:col>
      <xdr:colOff>0</xdr:colOff>
      <xdr:row>29</xdr:row>
      <xdr:rowOff>0</xdr:rowOff>
    </xdr:to>
    <xdr:sp macro="" textlink="">
      <xdr:nvSpPr>
        <xdr:cNvPr id="5" name="Rectangle 13">
          <a:extLst>
            <a:ext uri="{FF2B5EF4-FFF2-40B4-BE49-F238E27FC236}">
              <a16:creationId xmlns:a16="http://schemas.microsoft.com/office/drawing/2014/main" id="{B28FC7CE-F6E7-4AB7-8E4F-A94394C63253}"/>
            </a:ext>
          </a:extLst>
        </xdr:cNvPr>
        <xdr:cNvSpPr>
          <a:spLocks noChangeArrowheads="1"/>
        </xdr:cNvSpPr>
      </xdr:nvSpPr>
      <xdr:spPr bwMode="auto">
        <a:xfrm>
          <a:off x="5334000" y="8105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29</xdr:row>
      <xdr:rowOff>0</xdr:rowOff>
    </xdr:from>
    <xdr:to>
      <xdr:col>16</xdr:col>
      <xdr:colOff>0</xdr:colOff>
      <xdr:row>29</xdr:row>
      <xdr:rowOff>0</xdr:rowOff>
    </xdr:to>
    <xdr:sp macro="" textlink="">
      <xdr:nvSpPr>
        <xdr:cNvPr id="6" name="Rectangle 14">
          <a:extLst>
            <a:ext uri="{FF2B5EF4-FFF2-40B4-BE49-F238E27FC236}">
              <a16:creationId xmlns:a16="http://schemas.microsoft.com/office/drawing/2014/main" id="{DF37FE10-931C-41AA-BDAA-6044C6B25EDA}"/>
            </a:ext>
          </a:extLst>
        </xdr:cNvPr>
        <xdr:cNvSpPr>
          <a:spLocks noChangeArrowheads="1"/>
        </xdr:cNvSpPr>
      </xdr:nvSpPr>
      <xdr:spPr bwMode="auto">
        <a:xfrm>
          <a:off x="5334000" y="8105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29</xdr:row>
      <xdr:rowOff>0</xdr:rowOff>
    </xdr:from>
    <xdr:to>
      <xdr:col>16</xdr:col>
      <xdr:colOff>0</xdr:colOff>
      <xdr:row>29</xdr:row>
      <xdr:rowOff>0</xdr:rowOff>
    </xdr:to>
    <xdr:sp macro="" textlink="">
      <xdr:nvSpPr>
        <xdr:cNvPr id="7" name="Rectangle 15">
          <a:extLst>
            <a:ext uri="{FF2B5EF4-FFF2-40B4-BE49-F238E27FC236}">
              <a16:creationId xmlns:a16="http://schemas.microsoft.com/office/drawing/2014/main" id="{0383780E-594C-43E6-82F5-C5EDB5042E71}"/>
            </a:ext>
          </a:extLst>
        </xdr:cNvPr>
        <xdr:cNvSpPr>
          <a:spLocks noChangeArrowheads="1"/>
        </xdr:cNvSpPr>
      </xdr:nvSpPr>
      <xdr:spPr bwMode="auto">
        <a:xfrm>
          <a:off x="5334000" y="8105775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29</xdr:row>
      <xdr:rowOff>0</xdr:rowOff>
    </xdr:from>
    <xdr:to>
      <xdr:col>16</xdr:col>
      <xdr:colOff>0</xdr:colOff>
      <xdr:row>29</xdr:row>
      <xdr:rowOff>0</xdr:rowOff>
    </xdr:to>
    <xdr:sp macro="" textlink="">
      <xdr:nvSpPr>
        <xdr:cNvPr id="8" name="テキスト 56">
          <a:extLst>
            <a:ext uri="{FF2B5EF4-FFF2-40B4-BE49-F238E27FC236}">
              <a16:creationId xmlns:a16="http://schemas.microsoft.com/office/drawing/2014/main" id="{25BFDC8F-0A38-424A-9818-CD619952BDAE}"/>
            </a:ext>
          </a:extLst>
        </xdr:cNvPr>
        <xdr:cNvSpPr txBox="1">
          <a:spLocks noChangeArrowheads="1"/>
        </xdr:cNvSpPr>
      </xdr:nvSpPr>
      <xdr:spPr bwMode="auto">
        <a:xfrm>
          <a:off x="5334000" y="810577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16</xdr:col>
      <xdr:colOff>0</xdr:colOff>
      <xdr:row>29</xdr:row>
      <xdr:rowOff>0</xdr:rowOff>
    </xdr:from>
    <xdr:to>
      <xdr:col>16</xdr:col>
      <xdr:colOff>0</xdr:colOff>
      <xdr:row>29</xdr:row>
      <xdr:rowOff>0</xdr:rowOff>
    </xdr:to>
    <xdr:sp macro="" textlink="">
      <xdr:nvSpPr>
        <xdr:cNvPr id="9" name="テキスト 57">
          <a:extLst>
            <a:ext uri="{FF2B5EF4-FFF2-40B4-BE49-F238E27FC236}">
              <a16:creationId xmlns:a16="http://schemas.microsoft.com/office/drawing/2014/main" id="{467BCEC5-B2B0-4B22-AC15-789EC288F51E}"/>
            </a:ext>
          </a:extLst>
        </xdr:cNvPr>
        <xdr:cNvSpPr txBox="1">
          <a:spLocks noChangeArrowheads="1"/>
        </xdr:cNvSpPr>
      </xdr:nvSpPr>
      <xdr:spPr bwMode="auto">
        <a:xfrm>
          <a:off x="5334000" y="8105775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処理</a:t>
          </a:r>
        </a:p>
      </xdr:txBody>
    </xdr:sp>
    <xdr:clientData/>
  </xdr:twoCellAnchor>
  <xdr:twoCellAnchor>
    <xdr:from>
      <xdr:col>16</xdr:col>
      <xdr:colOff>0</xdr:colOff>
      <xdr:row>0</xdr:row>
      <xdr:rowOff>38100</xdr:rowOff>
    </xdr:from>
    <xdr:to>
      <xdr:col>16</xdr:col>
      <xdr:colOff>0</xdr:colOff>
      <xdr:row>0</xdr:row>
      <xdr:rowOff>161925</xdr:rowOff>
    </xdr:to>
    <xdr:sp macro="" textlink="">
      <xdr:nvSpPr>
        <xdr:cNvPr id="10" name="テキスト 68">
          <a:extLst>
            <a:ext uri="{FF2B5EF4-FFF2-40B4-BE49-F238E27FC236}">
              <a16:creationId xmlns:a16="http://schemas.microsoft.com/office/drawing/2014/main" id="{877825FA-2D53-4237-9327-966C2DA74BE1}"/>
            </a:ext>
          </a:extLst>
        </xdr:cNvPr>
        <xdr:cNvSpPr txBox="1">
          <a:spLocks noChangeArrowheads="1"/>
        </xdr:cNvSpPr>
      </xdr:nvSpPr>
      <xdr:spPr bwMode="auto">
        <a:xfrm>
          <a:off x="533400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16</xdr:col>
      <xdr:colOff>0</xdr:colOff>
      <xdr:row>9</xdr:row>
      <xdr:rowOff>0</xdr:rowOff>
    </xdr:from>
    <xdr:to>
      <xdr:col>16</xdr:col>
      <xdr:colOff>0</xdr:colOff>
      <xdr:row>9</xdr:row>
      <xdr:rowOff>0</xdr:rowOff>
    </xdr:to>
    <xdr:sp macro="" textlink="">
      <xdr:nvSpPr>
        <xdr:cNvPr id="11" name="Oval 20">
          <a:extLst>
            <a:ext uri="{FF2B5EF4-FFF2-40B4-BE49-F238E27FC236}">
              <a16:creationId xmlns:a16="http://schemas.microsoft.com/office/drawing/2014/main" id="{0CAED084-1837-44D2-A5C2-CA06C80E1997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9</xdr:row>
      <xdr:rowOff>0</xdr:rowOff>
    </xdr:from>
    <xdr:to>
      <xdr:col>16</xdr:col>
      <xdr:colOff>0</xdr:colOff>
      <xdr:row>9</xdr:row>
      <xdr:rowOff>0</xdr:rowOff>
    </xdr:to>
    <xdr:sp macro="" textlink="">
      <xdr:nvSpPr>
        <xdr:cNvPr id="12" name="Oval 30">
          <a:extLst>
            <a:ext uri="{FF2B5EF4-FFF2-40B4-BE49-F238E27FC236}">
              <a16:creationId xmlns:a16="http://schemas.microsoft.com/office/drawing/2014/main" id="{B8D2CFDC-9F6A-4F57-B0F6-4B770B1F58AC}"/>
            </a:ext>
          </a:extLst>
        </xdr:cNvPr>
        <xdr:cNvSpPr>
          <a:spLocks noChangeArrowheads="1"/>
        </xdr:cNvSpPr>
      </xdr:nvSpPr>
      <xdr:spPr bwMode="auto">
        <a:xfrm>
          <a:off x="5334000" y="175260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48661-4F69-440A-A56D-9946048471CE}">
  <dimension ref="A1:AA34"/>
  <sheetViews>
    <sheetView showZeros="0" tabSelected="1" workbookViewId="0">
      <selection activeCell="Z7" sqref="Z7"/>
    </sheetView>
  </sheetViews>
  <sheetFormatPr defaultColWidth="4.375" defaultRowHeight="23.25" customHeight="1"/>
  <cols>
    <col min="1" max="9" width="4.375" style="50"/>
    <col min="10" max="10" width="4.375" style="50" customWidth="1"/>
    <col min="11" max="17" width="4.375" style="50"/>
    <col min="18" max="19" width="4.375" style="50" customWidth="1"/>
    <col min="20" max="16384" width="4.375" style="50"/>
  </cols>
  <sheetData>
    <row r="1" spans="1:27" ht="23.25" customHeight="1">
      <c r="A1" s="44"/>
      <c r="B1" s="45"/>
      <c r="C1" s="45"/>
      <c r="D1" s="45"/>
      <c r="E1" s="46"/>
      <c r="F1" s="69" t="s">
        <v>10</v>
      </c>
      <c r="G1" s="69"/>
      <c r="H1" s="69"/>
      <c r="I1" s="69"/>
      <c r="J1" s="69"/>
      <c r="K1" s="69"/>
      <c r="L1" s="69"/>
      <c r="M1" s="69"/>
      <c r="N1" s="69"/>
      <c r="O1" s="47"/>
      <c r="P1" s="48"/>
      <c r="Q1" s="49"/>
      <c r="R1" s="49"/>
      <c r="S1" s="49"/>
      <c r="U1" s="106">
        <f ca="1">TODAY()</f>
        <v>43767</v>
      </c>
      <c r="V1" s="107"/>
      <c r="W1" s="107"/>
      <c r="X1" s="107"/>
      <c r="Y1" s="107"/>
      <c r="Z1" s="108" t="s">
        <v>92</v>
      </c>
      <c r="AA1" s="108"/>
    </row>
    <row r="2" spans="1:27" ht="23.25" customHeight="1">
      <c r="A2" s="44"/>
      <c r="B2" s="45"/>
      <c r="C2" s="45"/>
      <c r="D2" s="45"/>
      <c r="E2" s="47"/>
      <c r="F2" s="69"/>
      <c r="G2" s="69"/>
      <c r="H2" s="69"/>
      <c r="I2" s="69"/>
      <c r="J2" s="69"/>
      <c r="K2" s="69"/>
      <c r="L2" s="69"/>
      <c r="M2" s="69"/>
      <c r="N2" s="69"/>
      <c r="O2" s="47"/>
      <c r="P2" s="44"/>
      <c r="Q2" s="44"/>
      <c r="R2" s="44"/>
      <c r="S2" s="49"/>
      <c r="U2" s="51"/>
      <c r="V2" s="51"/>
      <c r="W2" s="51"/>
    </row>
    <row r="3" spans="1:27" ht="23.25" customHeight="1">
      <c r="A3" s="52"/>
      <c r="B3" s="52"/>
      <c r="C3" s="52"/>
      <c r="D3" s="52"/>
      <c r="E3" s="47"/>
      <c r="F3" s="47"/>
      <c r="G3" s="47"/>
      <c r="H3" s="47"/>
      <c r="I3" s="47"/>
      <c r="J3" s="47"/>
      <c r="K3" s="47"/>
      <c r="L3" s="47"/>
      <c r="M3" s="71" t="s">
        <v>8</v>
      </c>
      <c r="N3" s="71"/>
      <c r="O3" s="71"/>
      <c r="P3" s="72">
        <f>VLOOKUP($D$4,①顧客情報!$A$3:$U$1000,2,FALSE)</f>
        <v>43767</v>
      </c>
      <c r="Q3" s="72"/>
      <c r="R3" s="72"/>
      <c r="S3" s="72"/>
      <c r="U3" s="53"/>
      <c r="V3" s="53"/>
      <c r="W3" s="53"/>
    </row>
    <row r="4" spans="1:27" ht="23.25" customHeight="1">
      <c r="A4" s="76" t="s">
        <v>6</v>
      </c>
      <c r="B4" s="76"/>
      <c r="C4" s="76"/>
      <c r="D4" s="70">
        <v>1</v>
      </c>
      <c r="E4" s="70"/>
      <c r="F4" s="70"/>
      <c r="G4" s="47"/>
      <c r="H4" s="47"/>
      <c r="I4" s="47"/>
      <c r="J4" s="47"/>
      <c r="K4" s="47"/>
      <c r="L4" s="47"/>
      <c r="M4" s="71" t="s">
        <v>7</v>
      </c>
      <c r="N4" s="71"/>
      <c r="O4" s="71"/>
      <c r="P4" s="72">
        <f>VLOOKUP($D$4,①顧客情報!$A$3:$U$1000,3,FALSE)</f>
        <v>43767</v>
      </c>
      <c r="Q4" s="72"/>
      <c r="R4" s="72"/>
      <c r="S4" s="72"/>
    </row>
    <row r="5" spans="1:27" ht="23.25" customHeight="1">
      <c r="A5" s="54"/>
      <c r="B5" s="54"/>
      <c r="C5" s="54"/>
      <c r="D5" s="55"/>
      <c r="E5" s="55"/>
      <c r="F5" s="55"/>
      <c r="G5" s="47"/>
      <c r="H5" s="47"/>
      <c r="I5" s="47"/>
      <c r="J5" s="47"/>
      <c r="K5" s="47"/>
      <c r="L5" s="47"/>
      <c r="M5" s="56"/>
      <c r="N5" s="56"/>
      <c r="O5" s="56"/>
      <c r="P5" s="57"/>
      <c r="Q5" s="57"/>
      <c r="R5" s="57"/>
      <c r="S5" s="57"/>
    </row>
    <row r="6" spans="1:27" ht="23.25" customHeight="1">
      <c r="A6" s="110" t="s">
        <v>31</v>
      </c>
      <c r="B6" s="110"/>
      <c r="C6" s="110"/>
      <c r="D6" s="58"/>
      <c r="E6" s="58"/>
      <c r="F6" s="58"/>
      <c r="G6" s="58"/>
      <c r="H6" s="58"/>
      <c r="I6" s="59"/>
      <c r="J6" s="59"/>
      <c r="K6" s="44"/>
      <c r="L6" s="44"/>
      <c r="M6" s="44"/>
      <c r="N6" s="60"/>
      <c r="O6" s="60"/>
      <c r="P6" s="60"/>
      <c r="Q6" s="60"/>
      <c r="R6" s="60"/>
      <c r="S6" s="60"/>
    </row>
    <row r="7" spans="1:27" ht="23.25" customHeight="1">
      <c r="A7" s="73" t="s">
        <v>9</v>
      </c>
      <c r="B7" s="73"/>
      <c r="C7" s="73"/>
      <c r="D7" s="93" t="str">
        <f>VLOOKUP($D$4,①顧客情報!$A$3:$U$1000,4,FALSE)</f>
        <v>山田　太郎</v>
      </c>
      <c r="E7" s="94"/>
      <c r="F7" s="94"/>
      <c r="G7" s="94"/>
      <c r="H7" s="94"/>
      <c r="I7" s="42" t="s">
        <v>71</v>
      </c>
      <c r="J7" s="73" t="s">
        <v>14</v>
      </c>
      <c r="K7" s="73"/>
      <c r="L7" s="73"/>
      <c r="M7" s="85" t="str">
        <f>VLOOKUP($D$4,①顧客情報!$A$3:$U$1000,8,FALSE)</f>
        <v>株式会社AAA</v>
      </c>
      <c r="N7" s="85"/>
      <c r="O7" s="85"/>
      <c r="P7" s="85"/>
      <c r="Q7" s="85"/>
      <c r="R7" s="85"/>
      <c r="S7" s="85"/>
    </row>
    <row r="8" spans="1:27" ht="23.25" customHeight="1">
      <c r="A8" s="74" t="s">
        <v>11</v>
      </c>
      <c r="B8" s="74"/>
      <c r="C8" s="74"/>
      <c r="D8" s="95" t="str">
        <f>VLOOKUP($D$4,①顧客情報!$A$3:$U$1000,5,FALSE)</f>
        <v>ヤマダ　タロウ</v>
      </c>
      <c r="E8" s="96"/>
      <c r="F8" s="96"/>
      <c r="G8" s="96"/>
      <c r="H8" s="96"/>
      <c r="I8" s="43" t="s">
        <v>88</v>
      </c>
      <c r="J8" s="74" t="s">
        <v>11</v>
      </c>
      <c r="K8" s="74"/>
      <c r="L8" s="74"/>
      <c r="M8" s="86" t="str">
        <f>VLOOKUP($D$4,①顧客情報!$A$3:$U$1000,9,FALSE)</f>
        <v>カブシキガイシャトリプルアー</v>
      </c>
      <c r="N8" s="86"/>
      <c r="O8" s="86"/>
      <c r="P8" s="86"/>
      <c r="Q8" s="86"/>
      <c r="R8" s="86"/>
      <c r="S8" s="86"/>
    </row>
    <row r="9" spans="1:27" ht="23.25" customHeight="1">
      <c r="A9" s="74" t="s">
        <v>12</v>
      </c>
      <c r="B9" s="74"/>
      <c r="C9" s="74"/>
      <c r="D9" s="90">
        <f>VLOOKUP($D$4,①顧客情報!$A$3:$U$1000,6,FALSE)</f>
        <v>29221</v>
      </c>
      <c r="E9" s="91"/>
      <c r="F9" s="91"/>
      <c r="G9" s="91"/>
      <c r="H9" s="88">
        <f ca="1">DATEDIF(①顧客情報!F3,$U$1,"Y")</f>
        <v>39</v>
      </c>
      <c r="I9" s="89"/>
      <c r="J9" s="74" t="s">
        <v>15</v>
      </c>
      <c r="K9" s="74"/>
      <c r="L9" s="74"/>
      <c r="M9" s="86" t="str">
        <f>VLOOKUP($D$4,①顧客情報!$A$3:$U$1000,10,FALSE)</f>
        <v>人事部</v>
      </c>
      <c r="N9" s="86"/>
      <c r="O9" s="86"/>
      <c r="P9" s="86"/>
      <c r="Q9" s="86"/>
      <c r="R9" s="86"/>
      <c r="S9" s="86"/>
    </row>
    <row r="10" spans="1:27" ht="23.25" customHeight="1">
      <c r="A10" s="75" t="s">
        <v>13</v>
      </c>
      <c r="B10" s="75"/>
      <c r="C10" s="75"/>
      <c r="D10" s="92" t="str">
        <f>VLOOKUP($D$4,①顧客情報!$A$3:$U$1000,7,FALSE)</f>
        <v>男性</v>
      </c>
      <c r="E10" s="92"/>
      <c r="F10" s="92"/>
      <c r="G10" s="92"/>
      <c r="H10" s="92"/>
      <c r="I10" s="92"/>
      <c r="J10" s="75" t="s">
        <v>16</v>
      </c>
      <c r="K10" s="75"/>
      <c r="L10" s="75"/>
      <c r="M10" s="87" t="str">
        <f>VLOOKUP($D$4,①顧客情報!$A$3:$U$1000,11,FALSE)</f>
        <v>部長</v>
      </c>
      <c r="N10" s="87"/>
      <c r="O10" s="87"/>
      <c r="P10" s="87"/>
      <c r="Q10" s="87"/>
      <c r="R10" s="87"/>
      <c r="S10" s="87"/>
    </row>
    <row r="11" spans="1:27" ht="23.25" customHeight="1">
      <c r="A11" s="77" t="s">
        <v>18</v>
      </c>
      <c r="B11" s="77"/>
      <c r="C11" s="77"/>
      <c r="D11" s="61" t="s">
        <v>17</v>
      </c>
      <c r="E11" s="79" t="str">
        <f>VLOOKUP($D$4,①顧客情報!$A$3:$U$1000,12,FALSE)</f>
        <v>111-1111</v>
      </c>
      <c r="F11" s="79"/>
      <c r="G11" s="79"/>
      <c r="H11" s="79"/>
      <c r="I11" s="62"/>
      <c r="J11" s="62"/>
      <c r="K11" s="62"/>
      <c r="L11" s="62"/>
      <c r="M11" s="63" t="str">
        <f>IF(VLOOKUP($D$4,①顧客情報!$A$3:$U$1000,14,FALSE)=1,"■","□")</f>
        <v>□</v>
      </c>
      <c r="N11" s="81" t="s">
        <v>23</v>
      </c>
      <c r="O11" s="81"/>
      <c r="P11" s="63" t="str">
        <f>IF(VLOOKUP($D$4,①顧客情報!$A$3:$U$1000,14,FALSE)=2,"■","□")</f>
        <v>■</v>
      </c>
      <c r="Q11" s="82" t="s">
        <v>14</v>
      </c>
      <c r="R11" s="82"/>
      <c r="S11" s="64"/>
    </row>
    <row r="12" spans="1:27" ht="23.25" customHeight="1">
      <c r="A12" s="78"/>
      <c r="B12" s="78"/>
      <c r="C12" s="78"/>
      <c r="D12" s="80" t="str">
        <f>VLOOKUP($D$4,①顧客情報!$A$3:$U$1000,13,FALSE)</f>
        <v>東京都東京市東京区1-1-1</v>
      </c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</row>
    <row r="13" spans="1:27" ht="23.25" customHeight="1">
      <c r="A13" s="116" t="s">
        <v>19</v>
      </c>
      <c r="B13" s="116"/>
      <c r="C13" s="116"/>
      <c r="D13" s="83" t="str">
        <f>VLOOKUP($D$4,①顧客情報!$A$3:$U$1000,15,FALSE)</f>
        <v>000-000-0000</v>
      </c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</row>
    <row r="14" spans="1:27" ht="23.25" customHeight="1">
      <c r="A14" s="116" t="s">
        <v>20</v>
      </c>
      <c r="B14" s="116"/>
      <c r="C14" s="116"/>
      <c r="D14" s="83" t="str">
        <f>VLOOKUP($D$4,①顧客情報!$A$3:$U$1000,16,FALSE)</f>
        <v>222-2222-2222</v>
      </c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</row>
    <row r="15" spans="1:27" ht="23.25" customHeight="1">
      <c r="A15" s="116" t="s">
        <v>21</v>
      </c>
      <c r="B15" s="116"/>
      <c r="C15" s="116"/>
      <c r="D15" s="83" t="str">
        <f>VLOOKUP($D$4,①顧客情報!$A$3:$U$1000,17,FALSE)</f>
        <v>tarou@zzz.zzz.zz</v>
      </c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</row>
    <row r="16" spans="1:27" ht="23.25" customHeight="1">
      <c r="A16" s="118" t="s">
        <v>22</v>
      </c>
      <c r="B16" s="118"/>
      <c r="C16" s="118"/>
      <c r="D16" s="84" t="str">
        <f>VLOOKUP($D$4,①顧客情報!$A$3:$U$1000,18,FALSE)</f>
        <v>メール</v>
      </c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</row>
    <row r="17" spans="1:21" ht="23.25" customHeight="1">
      <c r="A17" s="115" t="s">
        <v>24</v>
      </c>
      <c r="B17" s="115"/>
      <c r="C17" s="115"/>
      <c r="D17" s="117">
        <f>VLOOKUP($D$4,①顧客情報!$A$3:$U$1000,19,FALSE)</f>
        <v>43767</v>
      </c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</row>
    <row r="18" spans="1:21" ht="23.25" customHeight="1">
      <c r="A18" s="116" t="s">
        <v>25</v>
      </c>
      <c r="B18" s="116"/>
      <c r="C18" s="116"/>
      <c r="D18" s="83" t="str">
        <f>VLOOKUP($D$4,①顧客情報!$A$3:$U$1000,20,FALSE)</f>
        <v>チラシ</v>
      </c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</row>
    <row r="19" spans="1:21" ht="23.25" customHeight="1">
      <c r="A19" s="98" t="s">
        <v>91</v>
      </c>
      <c r="B19" s="98"/>
      <c r="C19" s="98"/>
      <c r="D19" s="100" t="str">
        <f>VLOOKUP($D$4,①顧客情報!$A$3:$U$1000,21,FALSE)</f>
        <v>いつも家族3人で来店される。1週間前にご予約いただくことが多い。お子様がアレルギーをお持ちでいつも一言お知らせいただくが、把握しておくとベスト。</v>
      </c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21" ht="23.25" customHeight="1">
      <c r="A20" s="98"/>
      <c r="B20" s="98"/>
      <c r="C20" s="98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</row>
    <row r="21" spans="1:21" ht="23.25" customHeight="1">
      <c r="A21" s="98"/>
      <c r="B21" s="98"/>
      <c r="C21" s="98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</row>
    <row r="22" spans="1:21" ht="23.25" customHeight="1">
      <c r="A22" s="98"/>
      <c r="B22" s="98"/>
      <c r="C22" s="98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</row>
    <row r="23" spans="1:21" ht="23.25" customHeight="1">
      <c r="A23" s="98"/>
      <c r="B23" s="98"/>
      <c r="C23" s="98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</row>
    <row r="24" spans="1:21" ht="23.25" customHeight="1">
      <c r="A24" s="98"/>
      <c r="B24" s="98"/>
      <c r="C24" s="98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</row>
    <row r="25" spans="1:21" ht="23.25" customHeight="1">
      <c r="A25" s="98"/>
      <c r="B25" s="98"/>
      <c r="C25" s="98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</row>
    <row r="26" spans="1:21" ht="23.25" customHeight="1">
      <c r="A26" s="99"/>
      <c r="B26" s="99"/>
      <c r="C26" s="99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</row>
    <row r="27" spans="1:21" ht="23.25" customHeight="1">
      <c r="A27" s="65"/>
      <c r="B27" s="65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7"/>
      <c r="O27" s="67"/>
      <c r="P27" s="67"/>
      <c r="Q27" s="67"/>
      <c r="R27" s="67"/>
      <c r="S27" s="67"/>
    </row>
    <row r="28" spans="1:21" ht="23.25" customHeight="1">
      <c r="A28" s="102" t="s">
        <v>30</v>
      </c>
      <c r="B28" s="102"/>
      <c r="C28" s="102"/>
      <c r="D28" s="109" t="s">
        <v>58</v>
      </c>
      <c r="E28" s="109"/>
      <c r="F28" s="109"/>
      <c r="G28" s="109"/>
      <c r="H28" s="109"/>
      <c r="I28" s="66"/>
      <c r="J28" s="66"/>
      <c r="K28" s="66"/>
      <c r="L28" s="66"/>
      <c r="M28" s="66"/>
      <c r="N28" s="67"/>
      <c r="O28" s="67"/>
      <c r="P28" s="67"/>
      <c r="Q28" s="67"/>
      <c r="R28" s="67"/>
      <c r="S28" s="67"/>
      <c r="U28" s="50" t="s">
        <v>32</v>
      </c>
    </row>
    <row r="29" spans="1:21" ht="23.25" customHeight="1">
      <c r="A29" s="103" t="s">
        <v>27</v>
      </c>
      <c r="B29" s="103"/>
      <c r="C29" s="103"/>
      <c r="D29" s="104" t="s">
        <v>28</v>
      </c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5" t="s">
        <v>29</v>
      </c>
      <c r="R29" s="105"/>
      <c r="S29" s="105"/>
    </row>
    <row r="30" spans="1:21" ht="23.25" customHeight="1">
      <c r="A30" s="111">
        <f>VLOOKUP($D$4,②来店記録!$A$3:$D$1000,2,FALSE)</f>
        <v>43779</v>
      </c>
      <c r="B30" s="111"/>
      <c r="C30" s="111"/>
      <c r="D30" s="100" t="str">
        <f>VLOOKUP($D$4,②来店記録!$A$3:$D$1000,3,FALSE)</f>
        <v>今日はいつもより提供時間が遅かったと注意を受ける。また来ますと言っていただいた。</v>
      </c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13" t="str">
        <f>VLOOKUP($D$4,②来店記録!$A$3:$D$1000,4,FALSE)</f>
        <v>鈴木</v>
      </c>
      <c r="R30" s="113"/>
      <c r="S30" s="113"/>
    </row>
    <row r="31" spans="1:21" ht="23.25" customHeight="1">
      <c r="A31" s="111"/>
      <c r="B31" s="111"/>
      <c r="C31" s="111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13"/>
      <c r="R31" s="113"/>
      <c r="S31" s="113"/>
    </row>
    <row r="32" spans="1:21" ht="23.25" customHeight="1">
      <c r="A32" s="112"/>
      <c r="B32" s="112"/>
      <c r="C32" s="112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14"/>
      <c r="R32" s="114"/>
      <c r="S32" s="114"/>
    </row>
    <row r="33" spans="1:19" ht="23.25" customHeight="1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</row>
    <row r="34" spans="1:19" ht="23.25" customHeight="1">
      <c r="A34" s="97" t="s">
        <v>26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</row>
  </sheetData>
  <mergeCells count="55">
    <mergeCell ref="U1:Y1"/>
    <mergeCell ref="Z1:AA1"/>
    <mergeCell ref="D28:H28"/>
    <mergeCell ref="A6:C6"/>
    <mergeCell ref="A30:C32"/>
    <mergeCell ref="D30:P32"/>
    <mergeCell ref="Q30:S32"/>
    <mergeCell ref="A17:C17"/>
    <mergeCell ref="A18:C18"/>
    <mergeCell ref="D17:S17"/>
    <mergeCell ref="D18:S18"/>
    <mergeCell ref="A13:C13"/>
    <mergeCell ref="A14:C14"/>
    <mergeCell ref="A15:C15"/>
    <mergeCell ref="A16:C16"/>
    <mergeCell ref="D13:S13"/>
    <mergeCell ref="A34:S34"/>
    <mergeCell ref="A19:C26"/>
    <mergeCell ref="D19:S26"/>
    <mergeCell ref="A28:C28"/>
    <mergeCell ref="A29:C29"/>
    <mergeCell ref="D29:P29"/>
    <mergeCell ref="Q29:S29"/>
    <mergeCell ref="D14:S14"/>
    <mergeCell ref="D15:S15"/>
    <mergeCell ref="D16:S16"/>
    <mergeCell ref="M7:S7"/>
    <mergeCell ref="M8:S8"/>
    <mergeCell ref="M9:S9"/>
    <mergeCell ref="M10:S10"/>
    <mergeCell ref="H9:I9"/>
    <mergeCell ref="D9:G9"/>
    <mergeCell ref="J7:L7"/>
    <mergeCell ref="J8:L8"/>
    <mergeCell ref="J9:L9"/>
    <mergeCell ref="J10:L10"/>
    <mergeCell ref="D10:I10"/>
    <mergeCell ref="D7:H7"/>
    <mergeCell ref="D8:H8"/>
    <mergeCell ref="A11:C12"/>
    <mergeCell ref="E11:H11"/>
    <mergeCell ref="D12:S12"/>
    <mergeCell ref="N11:O11"/>
    <mergeCell ref="Q11:R11"/>
    <mergeCell ref="A7:C7"/>
    <mergeCell ref="A8:C8"/>
    <mergeCell ref="A9:C9"/>
    <mergeCell ref="A10:C10"/>
    <mergeCell ref="A4:C4"/>
    <mergeCell ref="F1:N2"/>
    <mergeCell ref="D4:F4"/>
    <mergeCell ref="M3:O3"/>
    <mergeCell ref="P3:S3"/>
    <mergeCell ref="M4:O4"/>
    <mergeCell ref="P4:S4"/>
  </mergeCells>
  <phoneticPr fontId="1"/>
  <printOptions horizontalCentered="1" verticalCentered="1"/>
  <pageMargins left="0.43307086614173229" right="0.43307086614173229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52BE6-78B6-48D4-84E2-39C24D0564E2}">
  <dimension ref="A1:X22"/>
  <sheetViews>
    <sheetView topLeftCell="I1" workbookViewId="0">
      <selection activeCell="N5" sqref="N5"/>
    </sheetView>
  </sheetViews>
  <sheetFormatPr defaultRowHeight="12.75"/>
  <cols>
    <col min="1" max="1" width="8" style="1" customWidth="1"/>
    <col min="2" max="3" width="14.5" style="1" customWidth="1"/>
    <col min="4" max="5" width="20.5" style="1" customWidth="1"/>
    <col min="6" max="7" width="14.375" style="1" customWidth="1"/>
    <col min="8" max="9" width="24.625" style="1" customWidth="1"/>
    <col min="10" max="11" width="12.875" style="1" customWidth="1"/>
    <col min="12" max="12" width="12.125" style="1" customWidth="1"/>
    <col min="13" max="13" width="32.75" style="1" customWidth="1"/>
    <col min="14" max="14" width="11.625" style="1" customWidth="1"/>
    <col min="15" max="15" width="17.125" style="1" customWidth="1"/>
    <col min="16" max="16" width="16.25" style="1" customWidth="1"/>
    <col min="17" max="17" width="15" style="1" customWidth="1"/>
    <col min="18" max="18" width="14.25" style="1" customWidth="1"/>
    <col min="19" max="19" width="14" style="1" customWidth="1"/>
    <col min="20" max="20" width="12.875" style="1" customWidth="1"/>
    <col min="21" max="21" width="53.75" style="1" customWidth="1"/>
    <col min="22" max="22" width="12.125" style="1" customWidth="1"/>
    <col min="23" max="24" width="14.375" style="1" customWidth="1"/>
    <col min="25" max="16384" width="9" style="1"/>
  </cols>
  <sheetData>
    <row r="1" spans="1:24" ht="13.5" thickBot="1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  <c r="U1" s="1">
        <v>21</v>
      </c>
      <c r="V1" s="41"/>
    </row>
    <row r="2" spans="1:24" ht="13.5" thickBot="1">
      <c r="A2" s="8" t="s">
        <v>1</v>
      </c>
      <c r="B2" s="8" t="s">
        <v>8</v>
      </c>
      <c r="C2" s="8" t="s">
        <v>33</v>
      </c>
      <c r="D2" s="8" t="s">
        <v>34</v>
      </c>
      <c r="E2" s="8" t="s">
        <v>35</v>
      </c>
      <c r="F2" s="8" t="s">
        <v>36</v>
      </c>
      <c r="G2" s="8" t="s">
        <v>13</v>
      </c>
      <c r="H2" s="8" t="s">
        <v>3</v>
      </c>
      <c r="I2" s="8" t="s">
        <v>2</v>
      </c>
      <c r="J2" s="8" t="s">
        <v>15</v>
      </c>
      <c r="K2" s="8" t="s">
        <v>37</v>
      </c>
      <c r="L2" s="9" t="s">
        <v>0</v>
      </c>
      <c r="M2" s="9" t="s">
        <v>4</v>
      </c>
      <c r="N2" s="9" t="s">
        <v>47</v>
      </c>
      <c r="O2" s="9" t="s">
        <v>19</v>
      </c>
      <c r="P2" s="9" t="s">
        <v>38</v>
      </c>
      <c r="Q2" s="9" t="s">
        <v>39</v>
      </c>
      <c r="R2" s="9" t="s">
        <v>40</v>
      </c>
      <c r="S2" s="11" t="s">
        <v>41</v>
      </c>
      <c r="T2" s="11" t="s">
        <v>42</v>
      </c>
      <c r="U2" s="11" t="s">
        <v>43</v>
      </c>
      <c r="W2" s="119" t="s">
        <v>44</v>
      </c>
      <c r="X2" s="120"/>
    </row>
    <row r="3" spans="1:24" ht="26.25" thickTop="1">
      <c r="A3" s="2">
        <v>1</v>
      </c>
      <c r="B3" s="27">
        <v>43767</v>
      </c>
      <c r="C3" s="27">
        <v>43767</v>
      </c>
      <c r="D3" s="25" t="s">
        <v>67</v>
      </c>
      <c r="E3" s="27" t="s">
        <v>69</v>
      </c>
      <c r="F3" s="27">
        <v>29221</v>
      </c>
      <c r="G3" s="27" t="s">
        <v>89</v>
      </c>
      <c r="H3" s="28" t="s">
        <v>72</v>
      </c>
      <c r="I3" s="25" t="s">
        <v>74</v>
      </c>
      <c r="J3" s="25" t="s">
        <v>75</v>
      </c>
      <c r="K3" s="29" t="s">
        <v>76</v>
      </c>
      <c r="L3" s="28" t="s">
        <v>77</v>
      </c>
      <c r="M3" s="25" t="s">
        <v>78</v>
      </c>
      <c r="N3" s="25">
        <v>2</v>
      </c>
      <c r="O3" s="25" t="s">
        <v>79</v>
      </c>
      <c r="P3" s="29" t="s">
        <v>81</v>
      </c>
      <c r="Q3" s="28" t="s">
        <v>83</v>
      </c>
      <c r="R3" s="25" t="s">
        <v>45</v>
      </c>
      <c r="S3" s="27">
        <v>43767</v>
      </c>
      <c r="T3" s="30" t="s">
        <v>53</v>
      </c>
      <c r="U3" s="40" t="s">
        <v>85</v>
      </c>
      <c r="W3" s="12" t="s">
        <v>22</v>
      </c>
      <c r="X3" s="13" t="s">
        <v>25</v>
      </c>
    </row>
    <row r="4" spans="1:24" ht="25.5">
      <c r="A4" s="4">
        <v>2</v>
      </c>
      <c r="B4" s="27">
        <v>43768</v>
      </c>
      <c r="C4" s="27">
        <v>43860</v>
      </c>
      <c r="D4" s="26" t="s">
        <v>68</v>
      </c>
      <c r="E4" s="31" t="s">
        <v>70</v>
      </c>
      <c r="F4" s="27">
        <v>29222</v>
      </c>
      <c r="G4" s="27" t="s">
        <v>90</v>
      </c>
      <c r="H4" s="32" t="s">
        <v>73</v>
      </c>
      <c r="I4" s="26" t="s">
        <v>73</v>
      </c>
      <c r="J4" s="26" t="s">
        <v>73</v>
      </c>
      <c r="K4" s="33" t="s">
        <v>73</v>
      </c>
      <c r="L4" s="32" t="s">
        <v>73</v>
      </c>
      <c r="M4" s="26" t="s">
        <v>73</v>
      </c>
      <c r="N4" s="26">
        <v>1</v>
      </c>
      <c r="O4" s="26" t="s">
        <v>80</v>
      </c>
      <c r="P4" s="29" t="s">
        <v>82</v>
      </c>
      <c r="Q4" s="28" t="s">
        <v>84</v>
      </c>
      <c r="R4" s="25" t="s">
        <v>19</v>
      </c>
      <c r="S4" s="27">
        <v>43768</v>
      </c>
      <c r="T4" s="30" t="s">
        <v>50</v>
      </c>
      <c r="U4" s="40" t="s">
        <v>86</v>
      </c>
      <c r="W4" s="14" t="s">
        <v>19</v>
      </c>
      <c r="X4" s="15" t="s">
        <v>51</v>
      </c>
    </row>
    <row r="5" spans="1:24">
      <c r="A5" s="2">
        <v>3</v>
      </c>
      <c r="B5" s="34"/>
      <c r="C5" s="26"/>
      <c r="D5" s="25"/>
      <c r="E5" s="27"/>
      <c r="F5" s="29"/>
      <c r="G5" s="29"/>
      <c r="H5" s="28"/>
      <c r="I5" s="25"/>
      <c r="J5" s="25"/>
      <c r="K5" s="29"/>
      <c r="L5" s="28"/>
      <c r="M5" s="25"/>
      <c r="N5" s="25"/>
      <c r="O5" s="25"/>
      <c r="P5" s="29"/>
      <c r="Q5" s="28"/>
      <c r="R5" s="25"/>
      <c r="S5" s="27"/>
      <c r="T5" s="30"/>
      <c r="U5" s="40"/>
      <c r="W5" s="16" t="s">
        <v>20</v>
      </c>
      <c r="X5" s="17" t="s">
        <v>52</v>
      </c>
    </row>
    <row r="6" spans="1:24">
      <c r="A6" s="2">
        <v>4</v>
      </c>
      <c r="B6" s="34"/>
      <c r="C6" s="26"/>
      <c r="D6" s="26"/>
      <c r="E6" s="31"/>
      <c r="F6" s="33"/>
      <c r="G6" s="33"/>
      <c r="H6" s="32"/>
      <c r="I6" s="26"/>
      <c r="J6" s="26"/>
      <c r="K6" s="26"/>
      <c r="L6" s="26"/>
      <c r="M6" s="26"/>
      <c r="N6" s="26"/>
      <c r="O6" s="26"/>
      <c r="P6" s="29"/>
      <c r="Q6" s="28"/>
      <c r="R6" s="25"/>
      <c r="S6" s="27"/>
      <c r="T6" s="30"/>
      <c r="U6" s="40"/>
      <c r="W6" s="16" t="s">
        <v>46</v>
      </c>
      <c r="X6" s="17" t="s">
        <v>54</v>
      </c>
    </row>
    <row r="7" spans="1:24">
      <c r="A7" s="4">
        <v>5</v>
      </c>
      <c r="B7" s="34"/>
      <c r="C7" s="26"/>
      <c r="D7" s="26"/>
      <c r="E7" s="31"/>
      <c r="F7" s="33"/>
      <c r="G7" s="33"/>
      <c r="H7" s="32"/>
      <c r="I7" s="26"/>
      <c r="J7" s="26"/>
      <c r="K7" s="26"/>
      <c r="L7" s="26"/>
      <c r="M7" s="26"/>
      <c r="N7" s="26"/>
      <c r="O7" s="26"/>
      <c r="P7" s="29"/>
      <c r="Q7" s="28"/>
      <c r="R7" s="25"/>
      <c r="S7" s="27"/>
      <c r="T7" s="30"/>
      <c r="U7" s="40"/>
      <c r="W7" s="16" t="s">
        <v>48</v>
      </c>
      <c r="X7" s="17" t="s">
        <v>56</v>
      </c>
    </row>
    <row r="8" spans="1:24">
      <c r="A8" s="2">
        <v>6</v>
      </c>
      <c r="B8" s="34"/>
      <c r="C8" s="26"/>
      <c r="D8" s="26"/>
      <c r="E8" s="31"/>
      <c r="F8" s="33"/>
      <c r="G8" s="33"/>
      <c r="H8" s="32"/>
      <c r="I8" s="26"/>
      <c r="J8" s="26"/>
      <c r="K8" s="26"/>
      <c r="L8" s="26"/>
      <c r="M8" s="26"/>
      <c r="N8" s="26"/>
      <c r="O8" s="26"/>
      <c r="P8" s="29"/>
      <c r="Q8" s="28"/>
      <c r="R8" s="25"/>
      <c r="S8" s="27"/>
      <c r="T8" s="30"/>
      <c r="U8" s="40"/>
      <c r="W8" s="16" t="s">
        <v>49</v>
      </c>
      <c r="X8" s="17" t="s">
        <v>54</v>
      </c>
    </row>
    <row r="9" spans="1:24">
      <c r="A9" s="2">
        <v>7</v>
      </c>
      <c r="B9" s="34"/>
      <c r="C9" s="26"/>
      <c r="D9" s="26"/>
      <c r="E9" s="31"/>
      <c r="F9" s="33"/>
      <c r="G9" s="33"/>
      <c r="H9" s="32"/>
      <c r="I9" s="26"/>
      <c r="J9" s="26"/>
      <c r="K9" s="26"/>
      <c r="L9" s="26"/>
      <c r="M9" s="26"/>
      <c r="N9" s="26"/>
      <c r="O9" s="26"/>
      <c r="P9" s="29"/>
      <c r="Q9" s="28"/>
      <c r="R9" s="25"/>
      <c r="S9" s="27"/>
      <c r="T9" s="30"/>
      <c r="U9" s="40"/>
      <c r="W9" s="16"/>
      <c r="X9" s="17" t="s">
        <v>55</v>
      </c>
    </row>
    <row r="10" spans="1:24">
      <c r="A10" s="4">
        <v>8</v>
      </c>
      <c r="B10" s="34"/>
      <c r="C10" s="26"/>
      <c r="D10" s="26"/>
      <c r="E10" s="31"/>
      <c r="F10" s="33"/>
      <c r="G10" s="33"/>
      <c r="H10" s="32"/>
      <c r="I10" s="26"/>
      <c r="J10" s="26"/>
      <c r="K10" s="26"/>
      <c r="L10" s="26"/>
      <c r="M10" s="26"/>
      <c r="N10" s="26"/>
      <c r="O10" s="26"/>
      <c r="P10" s="29"/>
      <c r="Q10" s="28"/>
      <c r="R10" s="25"/>
      <c r="S10" s="27"/>
      <c r="T10" s="30"/>
      <c r="U10" s="40"/>
      <c r="W10" s="16"/>
      <c r="X10" s="17" t="s">
        <v>49</v>
      </c>
    </row>
    <row r="11" spans="1:24">
      <c r="A11" s="2">
        <v>9</v>
      </c>
      <c r="B11" s="34"/>
      <c r="C11" s="26"/>
      <c r="D11" s="26"/>
      <c r="E11" s="31"/>
      <c r="F11" s="33"/>
      <c r="G11" s="33"/>
      <c r="H11" s="32"/>
      <c r="I11" s="26"/>
      <c r="J11" s="26"/>
      <c r="K11" s="26"/>
      <c r="L11" s="26"/>
      <c r="M11" s="26"/>
      <c r="N11" s="26"/>
      <c r="O11" s="26"/>
      <c r="P11" s="29"/>
      <c r="Q11" s="28"/>
      <c r="R11" s="25"/>
      <c r="S11" s="27"/>
      <c r="T11" s="30"/>
      <c r="U11" s="40"/>
      <c r="W11" s="16"/>
      <c r="X11" s="17"/>
    </row>
    <row r="12" spans="1:24">
      <c r="A12" s="2">
        <v>10</v>
      </c>
      <c r="B12" s="34"/>
      <c r="C12" s="26"/>
      <c r="D12" s="26"/>
      <c r="E12" s="31"/>
      <c r="F12" s="33"/>
      <c r="G12" s="33"/>
      <c r="H12" s="32"/>
      <c r="I12" s="26"/>
      <c r="J12" s="26"/>
      <c r="K12" s="26"/>
      <c r="L12" s="26"/>
      <c r="M12" s="26"/>
      <c r="N12" s="26"/>
      <c r="O12" s="26"/>
      <c r="P12" s="29"/>
      <c r="Q12" s="28"/>
      <c r="R12" s="25"/>
      <c r="S12" s="27"/>
      <c r="T12" s="30"/>
      <c r="U12" s="40"/>
      <c r="W12" s="16"/>
      <c r="X12" s="17"/>
    </row>
    <row r="13" spans="1:24" ht="13.5" thickBot="1">
      <c r="A13" s="4">
        <v>11</v>
      </c>
      <c r="B13" s="34"/>
      <c r="C13" s="26"/>
      <c r="D13" s="26"/>
      <c r="E13" s="31"/>
      <c r="F13" s="33"/>
      <c r="G13" s="33"/>
      <c r="H13" s="32"/>
      <c r="I13" s="26"/>
      <c r="J13" s="26"/>
      <c r="K13" s="26"/>
      <c r="L13" s="26"/>
      <c r="M13" s="26"/>
      <c r="N13" s="26"/>
      <c r="O13" s="26"/>
      <c r="P13" s="29"/>
      <c r="Q13" s="28"/>
      <c r="R13" s="25"/>
      <c r="S13" s="27"/>
      <c r="T13" s="30"/>
      <c r="U13" s="40"/>
      <c r="W13" s="18"/>
      <c r="X13" s="19"/>
    </row>
    <row r="14" spans="1:24">
      <c r="A14" s="2">
        <v>12</v>
      </c>
      <c r="B14" s="34"/>
      <c r="C14" s="26"/>
      <c r="D14" s="26"/>
      <c r="E14" s="31"/>
      <c r="F14" s="33"/>
      <c r="G14" s="33"/>
      <c r="H14" s="32"/>
      <c r="I14" s="26"/>
      <c r="J14" s="26"/>
      <c r="K14" s="26"/>
      <c r="L14" s="26"/>
      <c r="M14" s="26"/>
      <c r="N14" s="26"/>
      <c r="O14" s="26"/>
      <c r="P14" s="29"/>
      <c r="Q14" s="28"/>
      <c r="R14" s="25"/>
      <c r="S14" s="27"/>
      <c r="T14" s="30"/>
      <c r="U14" s="40"/>
    </row>
    <row r="15" spans="1:24">
      <c r="A15" s="2">
        <v>13</v>
      </c>
      <c r="B15" s="34"/>
      <c r="C15" s="26"/>
      <c r="D15" s="26"/>
      <c r="E15" s="31"/>
      <c r="F15" s="33"/>
      <c r="G15" s="33"/>
      <c r="H15" s="32"/>
      <c r="I15" s="26"/>
      <c r="J15" s="26"/>
      <c r="K15" s="26"/>
      <c r="L15" s="26"/>
      <c r="M15" s="26"/>
      <c r="N15" s="26"/>
      <c r="O15" s="26"/>
      <c r="P15" s="29"/>
      <c r="Q15" s="28"/>
      <c r="R15" s="25"/>
      <c r="S15" s="27"/>
      <c r="T15" s="30"/>
      <c r="U15" s="40"/>
    </row>
    <row r="16" spans="1:24">
      <c r="A16" s="4">
        <v>14</v>
      </c>
      <c r="B16" s="34"/>
      <c r="C16" s="26"/>
      <c r="D16" s="26"/>
      <c r="E16" s="31"/>
      <c r="F16" s="33"/>
      <c r="G16" s="33"/>
      <c r="H16" s="32"/>
      <c r="I16" s="26"/>
      <c r="J16" s="26"/>
      <c r="K16" s="26"/>
      <c r="L16" s="26"/>
      <c r="M16" s="26"/>
      <c r="N16" s="26"/>
      <c r="O16" s="26"/>
      <c r="P16" s="29"/>
      <c r="Q16" s="28"/>
      <c r="R16" s="25"/>
      <c r="S16" s="27"/>
      <c r="T16" s="30"/>
      <c r="U16" s="40"/>
    </row>
    <row r="17" spans="1:21">
      <c r="A17" s="2">
        <v>15</v>
      </c>
      <c r="B17" s="34"/>
      <c r="C17" s="26"/>
      <c r="D17" s="26"/>
      <c r="E17" s="31"/>
      <c r="F17" s="33"/>
      <c r="G17" s="33"/>
      <c r="H17" s="32"/>
      <c r="I17" s="26"/>
      <c r="J17" s="26"/>
      <c r="K17" s="26"/>
      <c r="L17" s="26"/>
      <c r="M17" s="26"/>
      <c r="N17" s="26"/>
      <c r="O17" s="26"/>
      <c r="P17" s="29"/>
      <c r="Q17" s="28"/>
      <c r="R17" s="25"/>
      <c r="S17" s="27"/>
      <c r="T17" s="30"/>
      <c r="U17" s="40"/>
    </row>
    <row r="18" spans="1:21">
      <c r="A18" s="2">
        <v>16</v>
      </c>
      <c r="B18" s="34"/>
      <c r="C18" s="26"/>
      <c r="D18" s="26"/>
      <c r="E18" s="31"/>
      <c r="F18" s="33"/>
      <c r="G18" s="33"/>
      <c r="H18" s="32"/>
      <c r="I18" s="26"/>
      <c r="J18" s="26"/>
      <c r="K18" s="26"/>
      <c r="L18" s="26"/>
      <c r="M18" s="26"/>
      <c r="N18" s="26"/>
      <c r="O18" s="26"/>
      <c r="P18" s="29"/>
      <c r="Q18" s="28"/>
      <c r="R18" s="25"/>
      <c r="S18" s="27"/>
      <c r="T18" s="30"/>
      <c r="U18" s="40"/>
    </row>
    <row r="19" spans="1:21">
      <c r="A19" s="4">
        <v>17</v>
      </c>
      <c r="B19" s="34"/>
      <c r="C19" s="26"/>
      <c r="D19" s="26"/>
      <c r="E19" s="31"/>
      <c r="F19" s="33"/>
      <c r="G19" s="33"/>
      <c r="H19" s="32"/>
      <c r="I19" s="26"/>
      <c r="J19" s="26"/>
      <c r="K19" s="26"/>
      <c r="L19" s="26"/>
      <c r="M19" s="26"/>
      <c r="N19" s="26"/>
      <c r="O19" s="26"/>
      <c r="P19" s="29"/>
      <c r="Q19" s="28"/>
      <c r="R19" s="25"/>
      <c r="S19" s="27"/>
      <c r="T19" s="30"/>
      <c r="U19" s="40"/>
    </row>
    <row r="20" spans="1:21">
      <c r="A20" s="2">
        <v>18</v>
      </c>
      <c r="B20" s="34"/>
      <c r="C20" s="26"/>
      <c r="D20" s="26"/>
      <c r="E20" s="31"/>
      <c r="F20" s="33"/>
      <c r="G20" s="33"/>
      <c r="H20" s="32"/>
      <c r="I20" s="26"/>
      <c r="J20" s="26"/>
      <c r="K20" s="26"/>
      <c r="L20" s="26"/>
      <c r="M20" s="26"/>
      <c r="N20" s="26"/>
      <c r="O20" s="26"/>
      <c r="P20" s="29"/>
      <c r="Q20" s="28"/>
      <c r="R20" s="25"/>
      <c r="S20" s="27"/>
      <c r="T20" s="30"/>
      <c r="U20" s="40"/>
    </row>
    <row r="21" spans="1:21">
      <c r="A21" s="2">
        <v>19</v>
      </c>
      <c r="B21" s="35"/>
      <c r="C21" s="36"/>
      <c r="D21" s="36"/>
      <c r="E21" s="37"/>
      <c r="F21" s="38"/>
      <c r="G21" s="38"/>
      <c r="H21" s="39"/>
      <c r="I21" s="36"/>
      <c r="J21" s="36"/>
      <c r="K21" s="36"/>
      <c r="L21" s="36"/>
      <c r="M21" s="36"/>
      <c r="N21" s="36"/>
      <c r="O21" s="36"/>
      <c r="P21" s="29"/>
      <c r="Q21" s="28"/>
      <c r="R21" s="25"/>
      <c r="S21" s="27"/>
      <c r="T21" s="30"/>
      <c r="U21" s="40"/>
    </row>
    <row r="22" spans="1:21">
      <c r="B22" s="7"/>
    </row>
  </sheetData>
  <mergeCells count="1">
    <mergeCell ref="W2:X2"/>
  </mergeCells>
  <phoneticPr fontId="1"/>
  <dataValidations count="2">
    <dataValidation type="list" allowBlank="1" showInputMessage="1" showErrorMessage="1" sqref="R3:R21" xr:uid="{753869C3-C676-4AEC-9604-D935829D60F0}">
      <formula1>$W$4:$W$13</formula1>
    </dataValidation>
    <dataValidation type="list" allowBlank="1" showInputMessage="1" showErrorMessage="1" sqref="T3:T21" xr:uid="{A4B60CF7-D37B-459C-ACA5-6C5FC7507039}">
      <formula1>$X$4:$X$13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2C89B-112A-42C5-8F0C-F8914B3DE340}">
  <dimension ref="A1:F22"/>
  <sheetViews>
    <sheetView topLeftCell="A4" workbookViewId="0">
      <selection activeCell="C8" sqref="C8"/>
    </sheetView>
  </sheetViews>
  <sheetFormatPr defaultRowHeight="12.75"/>
  <cols>
    <col min="1" max="1" width="8" style="1" customWidth="1"/>
    <col min="2" max="2" width="11.625" style="1" customWidth="1"/>
    <col min="3" max="3" width="87.25" style="1" customWidth="1"/>
    <col min="4" max="4" width="11.75" style="1" customWidth="1"/>
    <col min="5" max="6" width="15.875" style="1" customWidth="1"/>
    <col min="7" max="7" width="10.75" style="1" customWidth="1"/>
    <col min="8" max="9" width="24.625" style="1" customWidth="1"/>
    <col min="10" max="11" width="12.875" style="1" customWidth="1"/>
    <col min="12" max="12" width="12.125" style="1" customWidth="1"/>
    <col min="13" max="13" width="32.75" style="1" customWidth="1"/>
    <col min="14" max="14" width="11.625" style="1" customWidth="1"/>
    <col min="15" max="15" width="17.125" style="1" customWidth="1"/>
    <col min="16" max="16" width="16.25" style="1" customWidth="1"/>
    <col min="17" max="17" width="15" style="1" customWidth="1"/>
    <col min="18" max="18" width="14.25" style="1" customWidth="1"/>
    <col min="19" max="19" width="14" style="1" customWidth="1"/>
    <col min="20" max="20" width="12.875" style="1" customWidth="1"/>
    <col min="21" max="21" width="41.625" style="1" customWidth="1"/>
    <col min="22" max="22" width="12.125" style="1" customWidth="1"/>
    <col min="23" max="24" width="14.375" style="1" customWidth="1"/>
    <col min="25" max="16384" width="9" style="1"/>
  </cols>
  <sheetData>
    <row r="1" spans="1:6" ht="13.5" thickBot="1">
      <c r="A1" s="1">
        <v>1</v>
      </c>
      <c r="B1" s="1">
        <v>2</v>
      </c>
      <c r="C1" s="1">
        <v>3</v>
      </c>
      <c r="D1" s="1">
        <v>4</v>
      </c>
    </row>
    <row r="2" spans="1:6" ht="13.5" thickBot="1">
      <c r="A2" s="8" t="s">
        <v>1</v>
      </c>
      <c r="B2" s="8" t="s">
        <v>57</v>
      </c>
      <c r="C2" s="8" t="s">
        <v>5</v>
      </c>
      <c r="D2" s="8" t="s">
        <v>29</v>
      </c>
      <c r="F2" s="20" t="s">
        <v>59</v>
      </c>
    </row>
    <row r="3" spans="1:6" ht="13.5" thickTop="1">
      <c r="A3" s="24">
        <f>①顧客情報!A3</f>
        <v>1</v>
      </c>
      <c r="B3" s="3">
        <v>43779</v>
      </c>
      <c r="C3" s="10" t="s">
        <v>87</v>
      </c>
      <c r="D3" s="10" t="s">
        <v>61</v>
      </c>
      <c r="F3" s="21" t="s">
        <v>60</v>
      </c>
    </row>
    <row r="4" spans="1:6">
      <c r="A4" s="24">
        <f>①顧客情報!A4</f>
        <v>2</v>
      </c>
      <c r="B4" s="3">
        <v>43780</v>
      </c>
      <c r="C4" s="10" t="s">
        <v>87</v>
      </c>
      <c r="D4" s="10" t="s">
        <v>66</v>
      </c>
      <c r="F4" s="22" t="s">
        <v>61</v>
      </c>
    </row>
    <row r="5" spans="1:6">
      <c r="A5" s="24">
        <f>①顧客情報!A5</f>
        <v>3</v>
      </c>
      <c r="B5" s="2"/>
      <c r="C5" s="3"/>
      <c r="D5" s="10"/>
      <c r="F5" s="22" t="s">
        <v>62</v>
      </c>
    </row>
    <row r="6" spans="1:6">
      <c r="A6" s="24">
        <f>①顧客情報!A6</f>
        <v>4</v>
      </c>
      <c r="B6" s="4"/>
      <c r="C6" s="3"/>
      <c r="D6" s="10"/>
      <c r="F6" s="22" t="s">
        <v>63</v>
      </c>
    </row>
    <row r="7" spans="1:6">
      <c r="A7" s="24">
        <f>①顧客情報!A7</f>
        <v>5</v>
      </c>
      <c r="B7" s="2"/>
      <c r="C7" s="3"/>
      <c r="D7" s="10"/>
      <c r="F7" s="22" t="s">
        <v>64</v>
      </c>
    </row>
    <row r="8" spans="1:6">
      <c r="A8" s="24">
        <f>①顧客情報!A8</f>
        <v>6</v>
      </c>
      <c r="B8" s="4"/>
      <c r="C8" s="3"/>
      <c r="D8" s="10"/>
      <c r="F8" s="22" t="s">
        <v>65</v>
      </c>
    </row>
    <row r="9" spans="1:6">
      <c r="A9" s="24">
        <f>①顧客情報!A9</f>
        <v>7</v>
      </c>
      <c r="B9" s="2"/>
      <c r="C9" s="3"/>
      <c r="D9" s="10"/>
      <c r="F9" s="22" t="s">
        <v>66</v>
      </c>
    </row>
    <row r="10" spans="1:6">
      <c r="A10" s="24">
        <f>①顧客情報!A10</f>
        <v>8</v>
      </c>
      <c r="B10" s="4"/>
      <c r="C10" s="3"/>
      <c r="D10" s="10"/>
      <c r="F10" s="22"/>
    </row>
    <row r="11" spans="1:6">
      <c r="A11" s="24">
        <f>①顧客情報!A11</f>
        <v>9</v>
      </c>
      <c r="B11" s="2"/>
      <c r="C11" s="3"/>
      <c r="D11" s="10"/>
      <c r="F11" s="22"/>
    </row>
    <row r="12" spans="1:6">
      <c r="A12" s="24">
        <f>①顧客情報!A12</f>
        <v>10</v>
      </c>
      <c r="B12" s="4"/>
      <c r="C12" s="3"/>
      <c r="D12" s="10"/>
      <c r="F12" s="22"/>
    </row>
    <row r="13" spans="1:6">
      <c r="A13" s="24">
        <f>①顧客情報!A13</f>
        <v>11</v>
      </c>
      <c r="B13" s="4"/>
      <c r="C13" s="3"/>
      <c r="D13" s="10"/>
      <c r="F13" s="22"/>
    </row>
    <row r="14" spans="1:6">
      <c r="A14" s="24">
        <f>①顧客情報!A14</f>
        <v>12</v>
      </c>
      <c r="B14" s="4"/>
      <c r="C14" s="3"/>
      <c r="D14" s="10"/>
      <c r="F14" s="22"/>
    </row>
    <row r="15" spans="1:6">
      <c r="A15" s="24">
        <f>①顧客情報!A15</f>
        <v>13</v>
      </c>
      <c r="B15" s="4"/>
      <c r="C15" s="3"/>
      <c r="D15" s="10"/>
      <c r="F15" s="22"/>
    </row>
    <row r="16" spans="1:6" ht="13.5" thickBot="1">
      <c r="A16" s="24">
        <f>①顧客情報!A16</f>
        <v>14</v>
      </c>
      <c r="B16" s="4"/>
      <c r="C16" s="3"/>
      <c r="D16" s="10"/>
      <c r="F16" s="23"/>
    </row>
    <row r="17" spans="1:4">
      <c r="A17" s="24">
        <f>①顧客情報!A17</f>
        <v>15</v>
      </c>
      <c r="B17" s="4"/>
      <c r="C17" s="3"/>
      <c r="D17" s="10"/>
    </row>
    <row r="18" spans="1:4">
      <c r="A18" s="24">
        <f>①顧客情報!A18</f>
        <v>16</v>
      </c>
      <c r="B18" s="4"/>
      <c r="C18" s="3"/>
      <c r="D18" s="10"/>
    </row>
    <row r="19" spans="1:4">
      <c r="A19" s="24">
        <f>①顧客情報!A19</f>
        <v>17</v>
      </c>
      <c r="B19" s="4"/>
      <c r="C19" s="3"/>
      <c r="D19" s="10"/>
    </row>
    <row r="20" spans="1:4">
      <c r="A20" s="24">
        <f>①顧客情報!A20</f>
        <v>18</v>
      </c>
      <c r="B20" s="4"/>
      <c r="C20" s="3"/>
      <c r="D20" s="10"/>
    </row>
    <row r="21" spans="1:4">
      <c r="A21" s="24">
        <f>①顧客情報!A21</f>
        <v>19</v>
      </c>
      <c r="B21" s="5"/>
      <c r="C21" s="6"/>
      <c r="D21" s="10"/>
    </row>
    <row r="22" spans="1:4">
      <c r="C22" s="7"/>
    </row>
  </sheetData>
  <phoneticPr fontId="1"/>
  <dataValidations count="1">
    <dataValidation type="list" allowBlank="1" showInputMessage="1" showErrorMessage="1" sqref="D3:D21" xr:uid="{E594F411-DC7C-4D45-A39A-6A3A0C6C2788}">
      <formula1>$F$4:$F$16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顧客管理（出力）</vt:lpstr>
      <vt:lpstr>①顧客情報</vt:lpstr>
      <vt:lpstr>②来店記録</vt:lpstr>
      <vt:lpstr>'顧客管理（出力）'!Print_Area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2019-10-29T05:48:57Z</cp:lastPrinted>
  <dcterms:created xsi:type="dcterms:W3CDTF">2019-09-25T12:12:32Z</dcterms:created>
  <dcterms:modified xsi:type="dcterms:W3CDTF">2019-10-29T14:29:31Z</dcterms:modified>
</cp:coreProperties>
</file>